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9300" activeTab="0"/>
  </bookViews>
  <sheets>
    <sheet name="CELK ČAS" sheetId="1" r:id="rId1"/>
    <sheet name="KM běh" sheetId="2" r:id="rId2"/>
    <sheet name="%B" sheetId="3" r:id="rId3"/>
    <sheet name="nemoc" sheetId="4" r:id="rId4"/>
    <sheet name="kO" sheetId="5" r:id="rId5"/>
    <sheet name="Silové akt." sheetId="6" r:id="rId6"/>
  </sheets>
  <definedNames/>
  <calcPr fullCalcOnLoad="1"/>
</workbook>
</file>

<file path=xl/sharedStrings.xml><?xml version="1.0" encoding="utf-8"?>
<sst xmlns="http://schemas.openxmlformats.org/spreadsheetml/2006/main" count="759" uniqueCount="93">
  <si>
    <t>Součty české mužské špičky za rok 2003</t>
  </si>
  <si>
    <t>Závodník</t>
  </si>
  <si>
    <t>Klub</t>
  </si>
  <si>
    <t>Dnů</t>
  </si>
  <si>
    <t>Fází</t>
  </si>
  <si>
    <t>Petr Váňa</t>
  </si>
  <si>
    <t>TZL</t>
  </si>
  <si>
    <t>Jiné akt.</t>
  </si>
  <si>
    <t>Jan Mrázek</t>
  </si>
  <si>
    <t>DKP</t>
  </si>
  <si>
    <t>??</t>
  </si>
  <si>
    <t>Michal Smola</t>
  </si>
  <si>
    <t>Jakub Oma</t>
  </si>
  <si>
    <t>TUR</t>
  </si>
  <si>
    <t>DLI</t>
  </si>
  <si>
    <t>Ruda Ropek</t>
  </si>
  <si>
    <t>Michal Jedlička</t>
  </si>
  <si>
    <t>Petr Losman</t>
  </si>
  <si>
    <t>PHK</t>
  </si>
  <si>
    <t>Jaromír Vlach</t>
  </si>
  <si>
    <t>Km běh</t>
  </si>
  <si>
    <t>Michal Horáček</t>
  </si>
  <si>
    <t>Jan Vodička</t>
  </si>
  <si>
    <t>Pavel Hanák</t>
  </si>
  <si>
    <t>Vladimír Lučan</t>
  </si>
  <si>
    <t>Tomáš Dlabaja</t>
  </si>
  <si>
    <t xml:space="preserve">Petr Zvěřina </t>
  </si>
  <si>
    <t>Zbyněk Štěrba</t>
  </si>
  <si>
    <t>Robert Heczko</t>
  </si>
  <si>
    <t>Luboš Matějů</t>
  </si>
  <si>
    <t>BOR</t>
  </si>
  <si>
    <t>A</t>
  </si>
  <si>
    <t>sled.</t>
  </si>
  <si>
    <t>B</t>
  </si>
  <si>
    <t>PGP</t>
  </si>
  <si>
    <t>H/D</t>
  </si>
  <si>
    <t>H/F</t>
  </si>
  <si>
    <t>%B</t>
  </si>
  <si>
    <t>kSA</t>
  </si>
  <si>
    <t>kO</t>
  </si>
  <si>
    <t>kZ</t>
  </si>
  <si>
    <t>SJC</t>
  </si>
  <si>
    <t>Síla h</t>
  </si>
  <si>
    <t>Kolo h</t>
  </si>
  <si>
    <t>Lyže h</t>
  </si>
  <si>
    <t>km prů.</t>
  </si>
  <si>
    <t>Celk.h</t>
  </si>
  <si>
    <t>běh h</t>
  </si>
  <si>
    <t>Nem</t>
  </si>
  <si>
    <t>Záv</t>
  </si>
  <si>
    <t>OB h</t>
  </si>
  <si>
    <t>OB km</t>
  </si>
  <si>
    <t>Jar. Švihovský</t>
  </si>
  <si>
    <t>TBM</t>
  </si>
  <si>
    <t>LPU</t>
  </si>
  <si>
    <t>STE</t>
  </si>
  <si>
    <t>Poznámky:</t>
  </si>
  <si>
    <t>V tabulce jsou dopočítané různé vztahové veličiny a zvýrazněny hodnoty, které jsou podle mého názoru extrémní.</t>
  </si>
  <si>
    <t>Vysvětlení:</t>
  </si>
  <si>
    <t>udává podíl běhu na celkovém zatížení</t>
  </si>
  <si>
    <t>průměrná rychlost, jakou podle čísel běháš</t>
  </si>
  <si>
    <t xml:space="preserve">průměrný počet hodin zátěže za den tréninku </t>
  </si>
  <si>
    <t>průměrná délka jedné tréninkové fáze</t>
  </si>
  <si>
    <t>Samozřejmě všechno je to zkreslené rozdílným přístupem k evidenci.</t>
  </si>
  <si>
    <t>Také náplň jednotlivých aktivit se liší - ten, kdo běhá jen v kopcích, bude mít asi víc síly než "rovinář" a přitom to nemusí být z čísel vidět.</t>
  </si>
  <si>
    <t>podíl závodů na dnech zatížení</t>
  </si>
  <si>
    <t>podíl běhu s mapou na celkovém zatížení</t>
  </si>
  <si>
    <t>koeficient silových aktivit - podíl silově zaměřených aktivit na celkovém čase zátěže (síla se však může skrývat i v "jiné"...)</t>
  </si>
  <si>
    <t>Mr. Průměr</t>
  </si>
  <si>
    <t>XXX</t>
  </si>
  <si>
    <t>X</t>
  </si>
  <si>
    <t>Celkový čas zátěže</t>
  </si>
  <si>
    <t>s04</t>
  </si>
  <si>
    <t>// připravil Radek Novotný</t>
  </si>
  <si>
    <t>KM běh</t>
  </si>
  <si>
    <t xml:space="preserve">Samozřejmě nelze posuzovat km běhu odděleně - zajímavý je v této souvislosti i podíl běhu na celkovém natrénovaném čase, nebo i podíl km běhu s mapou (tzn. opravdu terénem). </t>
  </si>
  <si>
    <t>Dalším hodnotícím měřítkem je kvalita, která se však z těchto souhrnů nepozná a navíc je velmi náchylná na zkreslení způsobené formou evidence.</t>
  </si>
  <si>
    <t>Celkově je to poměrně slabé, jak v průměru, tak v absolutních číslech.</t>
  </si>
  <si>
    <t>%B - podíl běhu na celk. zátěži</t>
  </si>
  <si>
    <t>Dá se vysledovat, že podíl běhu na celkovém čase je vysoký zejména u těch, kteří trénují časově málo. Tzn., že zjednodušeně řečeno: čím méně času jsme ochotni tréninku dávat,</t>
  </si>
  <si>
    <t>tím více sázíme na běhání. Na tom asi není nic překvapivého.</t>
  </si>
  <si>
    <t>(Výjimky samozřejmě existují, jako všude.)</t>
  </si>
  <si>
    <t>Nemocnost</t>
  </si>
  <si>
    <t>Průměrný závodník české špičky je měsíc nemocný nebo zraněný. To není normální!!! Tato skutečnost má obrovský vliv na vaší výkonnost i váš dlouhodobý rozvoj.</t>
  </si>
  <si>
    <t>I tady je však možné velké zkreslení mezi tím, co kdo označujeme za "nemoc" či "zranění". Lála byl dlouho objektivně zraněný, přesto má díky alternativnímu tréninku jen 13 dní...</t>
  </si>
  <si>
    <t>Jinak se zdá, že nemosnost není v žádném zjevném vztahu k ostatním veličinám.</t>
  </si>
  <si>
    <t>% podíl běhu s mapou na celk. zátěži</t>
  </si>
  <si>
    <t>Koeficient orientace je také hodně závislý na celkovém objemu tréninku - růst objemu nemůže být od určité úrovně doprovázen proporcionálním růstem nácviku orientace.</t>
  </si>
  <si>
    <t>Důvodem je omezená dostupnost mapového tréninku, jeho časová náročnost na přípravu apod.</t>
  </si>
  <si>
    <t>Proto je zde na místě spíše individuální pohled na věc - jak se jednotlivec v rámci své přípravy zabývá běhu s mapou.</t>
  </si>
  <si>
    <t>podíl silových aktivit</t>
  </si>
  <si>
    <t>Do koeficientu vstupují síla, kolo a lyže. Silové aktivity, které jsou často i v "jiné akt." tak zůstávají mimo. To je zkreslení.</t>
  </si>
  <si>
    <t>Hodnoty pod 10 jsou podle mě příliš nízké - rozvoj síly by mohl mít pozitivní vliv na výkonnost.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</si>
</sst>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9">
    <font>
      <sz val="10"/>
      <name val="Arial CE"/>
      <family val="0"/>
    </font>
    <font>
      <sz val="9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9"/>
      <name val="Arial CE"/>
      <family val="2"/>
    </font>
    <font>
      <sz val="10"/>
      <color indexed="9"/>
      <name val="Arial CE"/>
      <family val="2"/>
    </font>
    <font>
      <sz val="8"/>
      <name val="Arial CE"/>
      <family val="2"/>
    </font>
    <font>
      <u val="single"/>
      <sz val="8"/>
      <name val="Arial CE"/>
      <family val="2"/>
    </font>
    <font>
      <b/>
      <sz val="9"/>
      <color indexed="10"/>
      <name val="Arial CE"/>
      <family val="2"/>
    </font>
    <font>
      <b/>
      <sz val="9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" xfId="0" applyFill="1" applyBorder="1" applyAlignment="1">
      <alignment/>
    </xf>
    <xf numFmtId="0" fontId="1" fillId="0" borderId="0" xfId="0" applyFont="1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center"/>
    </xf>
    <xf numFmtId="0" fontId="3" fillId="3" borderId="0" xfId="0" applyFont="1" applyFill="1" applyAlignment="1">
      <alignment/>
    </xf>
    <xf numFmtId="0" fontId="4" fillId="3" borderId="0" xfId="0" applyFont="1" applyFill="1" applyAlignment="1">
      <alignment/>
    </xf>
    <xf numFmtId="0" fontId="4" fillId="3" borderId="0" xfId="0" applyFont="1" applyFill="1" applyAlignment="1">
      <alignment horizontal="center"/>
    </xf>
    <xf numFmtId="0" fontId="2" fillId="3" borderId="0" xfId="0" applyFont="1" applyFill="1" applyAlignment="1">
      <alignment/>
    </xf>
    <xf numFmtId="0" fontId="0" fillId="3" borderId="0" xfId="0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0" borderId="2" xfId="0" applyFont="1" applyBorder="1" applyAlignment="1">
      <alignment/>
    </xf>
    <xf numFmtId="49" fontId="1" fillId="0" borderId="2" xfId="0" applyNumberFormat="1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4" borderId="4" xfId="0" applyFont="1" applyFill="1" applyBorder="1" applyAlignment="1">
      <alignment/>
    </xf>
    <xf numFmtId="1" fontId="1" fillId="5" borderId="4" xfId="0" applyNumberFormat="1" applyFont="1" applyFill="1" applyBorder="1" applyAlignment="1">
      <alignment/>
    </xf>
    <xf numFmtId="164" fontId="1" fillId="5" borderId="4" xfId="0" applyNumberFormat="1" applyFont="1" applyFill="1" applyBorder="1" applyAlignment="1">
      <alignment horizontal="center"/>
    </xf>
    <xf numFmtId="164" fontId="1" fillId="5" borderId="4" xfId="0" applyNumberFormat="1" applyFont="1" applyFill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Fill="1" applyBorder="1" applyAlignment="1">
      <alignment/>
    </xf>
    <xf numFmtId="0" fontId="1" fillId="4" borderId="7" xfId="0" applyFont="1" applyFill="1" applyBorder="1" applyAlignment="1">
      <alignment/>
    </xf>
    <xf numFmtId="1" fontId="1" fillId="5" borderId="7" xfId="0" applyNumberFormat="1" applyFont="1" applyFill="1" applyBorder="1" applyAlignment="1">
      <alignment/>
    </xf>
    <xf numFmtId="164" fontId="1" fillId="5" borderId="7" xfId="0" applyNumberFormat="1" applyFont="1" applyFill="1" applyBorder="1" applyAlignment="1">
      <alignment horizontal="center"/>
    </xf>
    <xf numFmtId="164" fontId="1" fillId="5" borderId="7" xfId="0" applyNumberFormat="1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7" xfId="0" applyFont="1" applyBorder="1" applyAlignment="1">
      <alignment/>
    </xf>
    <xf numFmtId="0" fontId="7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6" xfId="0" applyFont="1" applyFill="1" applyBorder="1" applyAlignment="1">
      <alignment/>
    </xf>
    <xf numFmtId="0" fontId="7" fillId="0" borderId="7" xfId="0" applyFont="1" applyFill="1" applyBorder="1" applyAlignment="1">
      <alignment/>
    </xf>
    <xf numFmtId="1" fontId="7" fillId="5" borderId="7" xfId="0" applyNumberFormat="1" applyFont="1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5" borderId="7" xfId="0" applyFont="1" applyFill="1" applyBorder="1" applyAlignment="1">
      <alignment horizontal="right"/>
    </xf>
    <xf numFmtId="0" fontId="1" fillId="3" borderId="7" xfId="0" applyFont="1" applyFill="1" applyBorder="1" applyAlignment="1">
      <alignment/>
    </xf>
    <xf numFmtId="0" fontId="1" fillId="3" borderId="7" xfId="0" applyFont="1" applyFill="1" applyBorder="1" applyAlignment="1">
      <alignment horizontal="right"/>
    </xf>
    <xf numFmtId="0" fontId="7" fillId="4" borderId="7" xfId="0" applyFont="1" applyFill="1" applyBorder="1" applyAlignment="1">
      <alignment/>
    </xf>
    <xf numFmtId="1" fontId="1" fillId="5" borderId="7" xfId="0" applyNumberFormat="1" applyFont="1" applyFill="1" applyBorder="1" applyAlignment="1">
      <alignment horizontal="right"/>
    </xf>
    <xf numFmtId="0" fontId="1" fillId="0" borderId="8" xfId="0" applyFont="1" applyBorder="1" applyAlignment="1">
      <alignment horizontal="right"/>
    </xf>
    <xf numFmtId="164" fontId="1" fillId="5" borderId="7" xfId="0" applyNumberFormat="1" applyFont="1" applyFill="1" applyBorder="1" applyAlignment="1">
      <alignment horizontal="right"/>
    </xf>
    <xf numFmtId="0" fontId="1" fillId="0" borderId="9" xfId="0" applyFont="1" applyBorder="1" applyAlignment="1">
      <alignment/>
    </xf>
    <xf numFmtId="0" fontId="1" fillId="0" borderId="2" xfId="0" applyFont="1" applyFill="1" applyBorder="1" applyAlignment="1">
      <alignment/>
    </xf>
    <xf numFmtId="0" fontId="7" fillId="4" borderId="2" xfId="0" applyFont="1" applyFill="1" applyBorder="1" applyAlignment="1">
      <alignment/>
    </xf>
    <xf numFmtId="1" fontId="1" fillId="5" borderId="2" xfId="0" applyNumberFormat="1" applyFont="1" applyFill="1" applyBorder="1" applyAlignment="1">
      <alignment/>
    </xf>
    <xf numFmtId="164" fontId="1" fillId="5" borderId="2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1" fillId="5" borderId="2" xfId="0" applyFont="1" applyFill="1" applyBorder="1" applyAlignment="1">
      <alignment horizontal="right"/>
    </xf>
    <xf numFmtId="1" fontId="7" fillId="5" borderId="2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6" borderId="11" xfId="0" applyFont="1" applyFill="1" applyBorder="1" applyAlignment="1">
      <alignment/>
    </xf>
    <xf numFmtId="0" fontId="1" fillId="6" borderId="12" xfId="0" applyFont="1" applyFill="1" applyBorder="1" applyAlignment="1">
      <alignment/>
    </xf>
    <xf numFmtId="1" fontId="1" fillId="6" borderId="12" xfId="0" applyNumberFormat="1" applyFont="1" applyFill="1" applyBorder="1" applyAlignment="1">
      <alignment/>
    </xf>
    <xf numFmtId="164" fontId="1" fillId="6" borderId="12" xfId="0" applyNumberFormat="1" applyFont="1" applyFill="1" applyBorder="1" applyAlignment="1">
      <alignment/>
    </xf>
    <xf numFmtId="1" fontId="7" fillId="6" borderId="12" xfId="0" applyNumberFormat="1" applyFont="1" applyFill="1" applyBorder="1" applyAlignment="1">
      <alignment/>
    </xf>
    <xf numFmtId="1" fontId="1" fillId="6" borderId="13" xfId="0" applyNumberFormat="1" applyFont="1" applyFill="1" applyBorder="1" applyAlignment="1">
      <alignment/>
    </xf>
    <xf numFmtId="164" fontId="1" fillId="5" borderId="2" xfId="0" applyNumberFormat="1" applyFont="1" applyFill="1" applyBorder="1" applyAlignment="1">
      <alignment horizontal="right"/>
    </xf>
    <xf numFmtId="0" fontId="1" fillId="0" borderId="4" xfId="0" applyFont="1" applyFill="1" applyBorder="1" applyAlignment="1">
      <alignment/>
    </xf>
    <xf numFmtId="1" fontId="1" fillId="0" borderId="4" xfId="0" applyNumberFormat="1" applyFont="1" applyFill="1" applyBorder="1" applyAlignment="1">
      <alignment/>
    </xf>
    <xf numFmtId="164" fontId="1" fillId="0" borderId="4" xfId="0" applyNumberFormat="1" applyFont="1" applyFill="1" applyBorder="1" applyAlignment="1">
      <alignment/>
    </xf>
    <xf numFmtId="0" fontId="1" fillId="0" borderId="5" xfId="0" applyFont="1" applyFill="1" applyBorder="1" applyAlignment="1">
      <alignment/>
    </xf>
    <xf numFmtId="1" fontId="1" fillId="0" borderId="7" xfId="0" applyNumberFormat="1" applyFont="1" applyFill="1" applyBorder="1" applyAlignment="1">
      <alignment/>
    </xf>
    <xf numFmtId="164" fontId="1" fillId="0" borderId="7" xfId="0" applyNumberFormat="1" applyFont="1" applyFill="1" applyBorder="1" applyAlignment="1">
      <alignment/>
    </xf>
    <xf numFmtId="1" fontId="7" fillId="0" borderId="7" xfId="0" applyNumberFormat="1" applyFont="1" applyFill="1" applyBorder="1" applyAlignment="1">
      <alignment/>
    </xf>
    <xf numFmtId="0" fontId="1" fillId="0" borderId="7" xfId="0" applyFont="1" applyFill="1" applyBorder="1" applyAlignment="1">
      <alignment horizontal="right"/>
    </xf>
    <xf numFmtId="1" fontId="1" fillId="0" borderId="7" xfId="0" applyNumberFormat="1" applyFont="1" applyFill="1" applyBorder="1" applyAlignment="1">
      <alignment horizontal="right"/>
    </xf>
    <xf numFmtId="164" fontId="1" fillId="0" borderId="7" xfId="0" applyNumberFormat="1" applyFont="1" applyFill="1" applyBorder="1" applyAlignment="1">
      <alignment horizontal="right"/>
    </xf>
    <xf numFmtId="0" fontId="1" fillId="0" borderId="8" xfId="0" applyFont="1" applyFill="1" applyBorder="1" applyAlignment="1">
      <alignment horizontal="right"/>
    </xf>
    <xf numFmtId="0" fontId="7" fillId="0" borderId="2" xfId="0" applyFont="1" applyFill="1" applyBorder="1" applyAlignment="1">
      <alignment/>
    </xf>
    <xf numFmtId="0" fontId="1" fillId="0" borderId="2" xfId="0" applyFont="1" applyFill="1" applyBorder="1" applyAlignment="1">
      <alignment horizontal="right"/>
    </xf>
    <xf numFmtId="164" fontId="1" fillId="0" borderId="2" xfId="0" applyNumberFormat="1" applyFont="1" applyFill="1" applyBorder="1" applyAlignment="1">
      <alignment horizontal="right"/>
    </xf>
    <xf numFmtId="1" fontId="7" fillId="0" borderId="2" xfId="0" applyNumberFormat="1" applyFont="1" applyFill="1" applyBorder="1" applyAlignment="1">
      <alignment/>
    </xf>
    <xf numFmtId="1" fontId="1" fillId="0" borderId="14" xfId="0" applyNumberFormat="1" applyFont="1" applyFill="1" applyBorder="1" applyAlignment="1">
      <alignment/>
    </xf>
    <xf numFmtId="1" fontId="1" fillId="0" borderId="15" xfId="0" applyNumberFormat="1" applyFont="1" applyFill="1" applyBorder="1" applyAlignment="1">
      <alignment/>
    </xf>
    <xf numFmtId="1" fontId="7" fillId="0" borderId="15" xfId="0" applyNumberFormat="1" applyFont="1" applyFill="1" applyBorder="1" applyAlignment="1">
      <alignment/>
    </xf>
    <xf numFmtId="1" fontId="1" fillId="0" borderId="16" xfId="0" applyNumberFormat="1" applyFont="1" applyFill="1" applyBorder="1" applyAlignment="1">
      <alignment/>
    </xf>
    <xf numFmtId="1" fontId="1" fillId="6" borderId="17" xfId="0" applyNumberFormat="1" applyFont="1" applyFill="1" applyBorder="1" applyAlignment="1">
      <alignment/>
    </xf>
    <xf numFmtId="164" fontId="1" fillId="0" borderId="18" xfId="0" applyNumberFormat="1" applyFont="1" applyFill="1" applyBorder="1" applyAlignment="1">
      <alignment horizontal="center"/>
    </xf>
    <xf numFmtId="164" fontId="1" fillId="0" borderId="19" xfId="0" applyNumberFormat="1" applyFont="1" applyFill="1" applyBorder="1" applyAlignment="1">
      <alignment horizontal="center"/>
    </xf>
    <xf numFmtId="164" fontId="1" fillId="0" borderId="20" xfId="0" applyNumberFormat="1" applyFont="1" applyFill="1" applyBorder="1" applyAlignment="1">
      <alignment horizontal="center"/>
    </xf>
    <xf numFmtId="164" fontId="1" fillId="6" borderId="21" xfId="0" applyNumberFormat="1" applyFont="1" applyFill="1" applyBorder="1" applyAlignment="1">
      <alignment/>
    </xf>
    <xf numFmtId="1" fontId="1" fillId="6" borderId="22" xfId="0" applyNumberFormat="1" applyFont="1" applyFill="1" applyBorder="1" applyAlignment="1">
      <alignment/>
    </xf>
    <xf numFmtId="0" fontId="1" fillId="5" borderId="23" xfId="0" applyFont="1" applyFill="1" applyBorder="1" applyAlignment="1">
      <alignment/>
    </xf>
    <xf numFmtId="0" fontId="1" fillId="5" borderId="24" xfId="0" applyFont="1" applyFill="1" applyBorder="1" applyAlignment="1">
      <alignment/>
    </xf>
    <xf numFmtId="0" fontId="1" fillId="5" borderId="25" xfId="0" applyFont="1" applyFill="1" applyBorder="1" applyAlignment="1">
      <alignment/>
    </xf>
    <xf numFmtId="0" fontId="7" fillId="0" borderId="4" xfId="0" applyFont="1" applyFill="1" applyBorder="1" applyAlignment="1">
      <alignment/>
    </xf>
    <xf numFmtId="1" fontId="7" fillId="0" borderId="4" xfId="0" applyNumberFormat="1" applyFont="1" applyFill="1" applyBorder="1" applyAlignment="1">
      <alignment/>
    </xf>
    <xf numFmtId="164" fontId="1" fillId="0" borderId="4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/>
    </xf>
    <xf numFmtId="164" fontId="1" fillId="0" borderId="2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1" fontId="1" fillId="6" borderId="21" xfId="0" applyNumberFormat="1" applyFont="1" applyFill="1" applyBorder="1" applyAlignment="1">
      <alignment/>
    </xf>
    <xf numFmtId="1" fontId="7" fillId="5" borderId="23" xfId="0" applyNumberFormat="1" applyFont="1" applyFill="1" applyBorder="1" applyAlignment="1">
      <alignment/>
    </xf>
    <xf numFmtId="1" fontId="7" fillId="5" borderId="24" xfId="0" applyNumberFormat="1" applyFont="1" applyFill="1" applyBorder="1" applyAlignment="1">
      <alignment/>
    </xf>
    <xf numFmtId="1" fontId="1" fillId="5" borderId="24" xfId="0" applyNumberFormat="1" applyFont="1" applyFill="1" applyBorder="1" applyAlignment="1">
      <alignment/>
    </xf>
    <xf numFmtId="1" fontId="7" fillId="5" borderId="25" xfId="0" applyNumberFormat="1" applyFont="1" applyFill="1" applyBorder="1" applyAlignment="1">
      <alignment/>
    </xf>
    <xf numFmtId="1" fontId="8" fillId="6" borderId="22" xfId="0" applyNumberFormat="1" applyFont="1" applyFill="1" applyBorder="1" applyAlignment="1">
      <alignment/>
    </xf>
    <xf numFmtId="1" fontId="8" fillId="6" borderId="12" xfId="0" applyNumberFormat="1" applyFont="1" applyFill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1" fontId="1" fillId="0" borderId="27" xfId="0" applyNumberFormat="1" applyFont="1" applyFill="1" applyBorder="1" applyAlignment="1">
      <alignment/>
    </xf>
    <xf numFmtId="164" fontId="1" fillId="0" borderId="27" xfId="0" applyNumberFormat="1" applyFont="1" applyFill="1" applyBorder="1" applyAlignment="1">
      <alignment horizontal="center"/>
    </xf>
    <xf numFmtId="164" fontId="1" fillId="0" borderId="27" xfId="0" applyNumberFormat="1" applyFont="1" applyFill="1" applyBorder="1" applyAlignment="1">
      <alignment/>
    </xf>
    <xf numFmtId="0" fontId="1" fillId="0" borderId="4" xfId="0" applyFont="1" applyFill="1" applyBorder="1" applyAlignment="1">
      <alignment horizontal="right"/>
    </xf>
    <xf numFmtId="1" fontId="1" fillId="0" borderId="4" xfId="0" applyNumberFormat="1" applyFont="1" applyFill="1" applyBorder="1" applyAlignment="1">
      <alignment horizontal="right"/>
    </xf>
    <xf numFmtId="164" fontId="1" fillId="0" borderId="4" xfId="0" applyNumberFormat="1" applyFont="1" applyFill="1" applyBorder="1" applyAlignment="1">
      <alignment horizontal="right"/>
    </xf>
    <xf numFmtId="0" fontId="1" fillId="0" borderId="5" xfId="0" applyFont="1" applyFill="1" applyBorder="1" applyAlignment="1">
      <alignment horizontal="right"/>
    </xf>
    <xf numFmtId="164" fontId="1" fillId="0" borderId="14" xfId="0" applyNumberFormat="1" applyFont="1" applyFill="1" applyBorder="1" applyAlignment="1">
      <alignment/>
    </xf>
    <xf numFmtId="164" fontId="1" fillId="0" borderId="15" xfId="0" applyNumberFormat="1" applyFont="1" applyFill="1" applyBorder="1" applyAlignment="1">
      <alignment/>
    </xf>
    <xf numFmtId="0" fontId="1" fillId="0" borderId="15" xfId="0" applyFont="1" applyFill="1" applyBorder="1" applyAlignment="1">
      <alignment horizontal="right"/>
    </xf>
    <xf numFmtId="164" fontId="1" fillId="0" borderId="29" xfId="0" applyNumberFormat="1" applyFont="1" applyFill="1" applyBorder="1" applyAlignment="1">
      <alignment/>
    </xf>
    <xf numFmtId="164" fontId="1" fillId="0" borderId="15" xfId="0" applyNumberFormat="1" applyFont="1" applyFill="1" applyBorder="1" applyAlignment="1">
      <alignment horizontal="right"/>
    </xf>
    <xf numFmtId="164" fontId="1" fillId="6" borderId="17" xfId="0" applyNumberFormat="1" applyFont="1" applyFill="1" applyBorder="1" applyAlignment="1">
      <alignment/>
    </xf>
    <xf numFmtId="0" fontId="1" fillId="0" borderId="19" xfId="0" applyFont="1" applyFill="1" applyBorder="1" applyAlignment="1">
      <alignment horizontal="right"/>
    </xf>
    <xf numFmtId="0" fontId="7" fillId="0" borderId="19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1" fillId="0" borderId="18" xfId="0" applyFont="1" applyFill="1" applyBorder="1" applyAlignment="1">
      <alignment horizontal="right"/>
    </xf>
    <xf numFmtId="0" fontId="7" fillId="5" borderId="23" xfId="0" applyFont="1" applyFill="1" applyBorder="1" applyAlignment="1">
      <alignment/>
    </xf>
    <xf numFmtId="0" fontId="7" fillId="5" borderId="24" xfId="0" applyFont="1" applyFill="1" applyBorder="1" applyAlignment="1">
      <alignment/>
    </xf>
    <xf numFmtId="0" fontId="1" fillId="5" borderId="24" xfId="0" applyFont="1" applyFill="1" applyBorder="1" applyAlignment="1">
      <alignment horizontal="right"/>
    </xf>
    <xf numFmtId="0" fontId="1" fillId="5" borderId="31" xfId="0" applyFont="1" applyFill="1" applyBorder="1" applyAlignment="1">
      <alignment/>
    </xf>
    <xf numFmtId="0" fontId="1" fillId="0" borderId="23" xfId="0" applyFont="1" applyFill="1" applyBorder="1" applyAlignment="1">
      <alignment horizontal="right"/>
    </xf>
    <xf numFmtId="0" fontId="1" fillId="0" borderId="24" xfId="0" applyFont="1" applyFill="1" applyBorder="1" applyAlignment="1">
      <alignment horizontal="right"/>
    </xf>
    <xf numFmtId="1" fontId="7" fillId="6" borderId="22" xfId="0" applyNumberFormat="1" applyFont="1" applyFill="1" applyBorder="1" applyAlignment="1">
      <alignment/>
    </xf>
    <xf numFmtId="1" fontId="1" fillId="0" borderId="2" xfId="0" applyNumberFormat="1" applyFont="1" applyFill="1" applyBorder="1" applyAlignment="1">
      <alignment horizontal="right"/>
    </xf>
    <xf numFmtId="1" fontId="1" fillId="5" borderId="2" xfId="0" applyNumberFormat="1" applyFont="1" applyFill="1" applyBorder="1" applyAlignment="1">
      <alignment horizontal="right"/>
    </xf>
    <xf numFmtId="1" fontId="1" fillId="0" borderId="2" xfId="0" applyNumberFormat="1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1" fillId="0" borderId="27" xfId="0" applyFont="1" applyFill="1" applyBorder="1" applyAlignment="1">
      <alignment horizontal="right"/>
    </xf>
    <xf numFmtId="0" fontId="1" fillId="0" borderId="29" xfId="0" applyFont="1" applyFill="1" applyBorder="1" applyAlignment="1">
      <alignment/>
    </xf>
    <xf numFmtId="0" fontId="1" fillId="0" borderId="14" xfId="0" applyFont="1" applyFill="1" applyBorder="1" applyAlignment="1">
      <alignment horizontal="right"/>
    </xf>
    <xf numFmtId="1" fontId="1" fillId="5" borderId="31" xfId="0" applyNumberFormat="1" applyFont="1" applyFill="1" applyBorder="1" applyAlignment="1">
      <alignment/>
    </xf>
    <xf numFmtId="1" fontId="1" fillId="0" borderId="23" xfId="0" applyNumberFormat="1" applyFont="1" applyFill="1" applyBorder="1" applyAlignment="1">
      <alignment horizontal="right"/>
    </xf>
    <xf numFmtId="1" fontId="1" fillId="0" borderId="24" xfId="0" applyNumberFormat="1" applyFont="1" applyFill="1" applyBorder="1" applyAlignment="1">
      <alignment horizontal="right"/>
    </xf>
    <xf numFmtId="0" fontId="1" fillId="0" borderId="32" xfId="0" applyFont="1" applyFill="1" applyBorder="1" applyAlignment="1">
      <alignment/>
    </xf>
    <xf numFmtId="0" fontId="1" fillId="0" borderId="33" xfId="0" applyFont="1" applyBorder="1" applyAlignment="1">
      <alignment/>
    </xf>
    <xf numFmtId="0" fontId="1" fillId="0" borderId="33" xfId="0" applyFont="1" applyFill="1" applyBorder="1" applyAlignment="1">
      <alignment/>
    </xf>
    <xf numFmtId="0" fontId="1" fillId="0" borderId="33" xfId="0" applyFont="1" applyBorder="1" applyAlignment="1">
      <alignment horizontal="right"/>
    </xf>
    <xf numFmtId="0" fontId="1" fillId="0" borderId="34" xfId="0" applyFont="1" applyFill="1" applyBorder="1" applyAlignment="1">
      <alignment/>
    </xf>
    <xf numFmtId="1" fontId="1" fillId="6" borderId="35" xfId="0" applyNumberFormat="1" applyFont="1" applyFill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8"/>
  <sheetViews>
    <sheetView tabSelected="1" workbookViewId="0" topLeftCell="A1">
      <selection activeCell="Y34" sqref="Y34"/>
    </sheetView>
  </sheetViews>
  <sheetFormatPr defaultColWidth="9.00390625" defaultRowHeight="12.75"/>
  <cols>
    <col min="1" max="1" width="2.75390625" style="0" customWidth="1"/>
    <col min="2" max="2" width="13.00390625" style="0" customWidth="1"/>
    <col min="3" max="4" width="4.625" style="0" customWidth="1"/>
    <col min="5" max="5" width="6.00390625" style="0" bestFit="1" customWidth="1"/>
    <col min="6" max="6" width="5.375" style="0" bestFit="1" customWidth="1"/>
    <col min="7" max="7" width="3.75390625" style="0" bestFit="1" customWidth="1"/>
    <col min="8" max="8" width="7.125" style="0" bestFit="1" customWidth="1"/>
    <col min="9" max="9" width="6.875" style="1" bestFit="1" customWidth="1"/>
    <col min="10" max="10" width="4.25390625" style="0" bestFit="1" customWidth="1"/>
    <col min="11" max="11" width="3.75390625" style="0" customWidth="1"/>
    <col min="12" max="12" width="4.125" style="0" bestFit="1" customWidth="1"/>
    <col min="13" max="13" width="3.75390625" style="0" bestFit="1" customWidth="1"/>
    <col min="14" max="14" width="4.75390625" style="0" customWidth="1"/>
    <col min="15" max="15" width="3.75390625" style="0" bestFit="1" customWidth="1"/>
    <col min="16" max="16" width="3.00390625" style="0" bestFit="1" customWidth="1"/>
    <col min="17" max="17" width="4.875" style="0" bestFit="1" customWidth="1"/>
    <col min="18" max="18" width="3.375" style="0" customWidth="1"/>
    <col min="19" max="19" width="6.00390625" style="0" customWidth="1"/>
    <col min="20" max="20" width="5.375" style="0" bestFit="1" customWidth="1"/>
    <col min="21" max="21" width="6.00390625" style="0" bestFit="1" customWidth="1"/>
    <col min="22" max="22" width="5.875" style="0" bestFit="1" customWidth="1"/>
    <col min="23" max="23" width="4.00390625" style="0" bestFit="1" customWidth="1"/>
    <col min="24" max="24" width="7.375" style="0" bestFit="1" customWidth="1"/>
  </cols>
  <sheetData>
    <row r="1" spans="2:24" ht="18.75">
      <c r="B1" s="5" t="s">
        <v>0</v>
      </c>
      <c r="C1" s="6"/>
      <c r="D1" s="6"/>
      <c r="E1" s="6"/>
      <c r="F1" s="6"/>
      <c r="G1" s="6"/>
      <c r="H1" s="6"/>
      <c r="I1" s="7"/>
      <c r="J1" s="6"/>
      <c r="K1" s="6"/>
      <c r="L1" s="6"/>
      <c r="M1" s="6"/>
      <c r="N1" s="11" t="s">
        <v>71</v>
      </c>
      <c r="O1" s="12"/>
      <c r="P1" s="12"/>
      <c r="Q1" s="12"/>
      <c r="R1" s="12"/>
      <c r="S1" s="12"/>
      <c r="T1" s="12"/>
      <c r="U1" s="12"/>
      <c r="V1" s="12"/>
      <c r="W1" s="12"/>
      <c r="X1" s="12"/>
    </row>
    <row r="2" spans="2:24" ht="9" customHeight="1">
      <c r="B2" s="8"/>
      <c r="C2" s="9"/>
      <c r="D2" s="9"/>
      <c r="E2" s="9"/>
      <c r="F2" s="9"/>
      <c r="G2" s="9"/>
      <c r="H2" s="9"/>
      <c r="I2" s="10"/>
      <c r="J2" s="9"/>
      <c r="K2" s="9"/>
      <c r="L2" s="9"/>
      <c r="M2" s="9"/>
      <c r="N2" s="11"/>
      <c r="O2" s="12"/>
      <c r="P2" s="12"/>
      <c r="Q2" s="12"/>
      <c r="R2" s="12"/>
      <c r="S2" s="12"/>
      <c r="T2" s="12"/>
      <c r="U2" s="12"/>
      <c r="V2" s="12"/>
      <c r="W2" s="12"/>
      <c r="X2" s="12"/>
    </row>
    <row r="3" spans="1:26" ht="13.5" thickBot="1">
      <c r="A3" s="4"/>
      <c r="B3" s="16" t="s">
        <v>1</v>
      </c>
      <c r="C3" s="16" t="s">
        <v>2</v>
      </c>
      <c r="D3" s="17" t="s">
        <v>72</v>
      </c>
      <c r="E3" s="16" t="s">
        <v>46</v>
      </c>
      <c r="F3" s="16" t="s">
        <v>47</v>
      </c>
      <c r="G3" s="16" t="s">
        <v>37</v>
      </c>
      <c r="H3" s="16" t="s">
        <v>20</v>
      </c>
      <c r="I3" s="18" t="s">
        <v>45</v>
      </c>
      <c r="J3" s="16" t="s">
        <v>3</v>
      </c>
      <c r="K3" s="16" t="s">
        <v>35</v>
      </c>
      <c r="L3" s="16" t="s">
        <v>4</v>
      </c>
      <c r="M3" s="16" t="s">
        <v>36</v>
      </c>
      <c r="N3" s="16" t="s">
        <v>48</v>
      </c>
      <c r="O3" s="16" t="s">
        <v>49</v>
      </c>
      <c r="P3" s="16" t="s">
        <v>40</v>
      </c>
      <c r="Q3" s="16" t="s">
        <v>50</v>
      </c>
      <c r="R3" s="16" t="s">
        <v>39</v>
      </c>
      <c r="S3" s="16" t="s">
        <v>51</v>
      </c>
      <c r="T3" s="16" t="s">
        <v>42</v>
      </c>
      <c r="U3" s="16" t="s">
        <v>43</v>
      </c>
      <c r="V3" s="16" t="s">
        <v>44</v>
      </c>
      <c r="W3" s="16" t="s">
        <v>38</v>
      </c>
      <c r="X3" s="16" t="s">
        <v>7</v>
      </c>
      <c r="Y3" s="3"/>
      <c r="Z3" s="2"/>
    </row>
    <row r="4" spans="1:24" ht="12.75">
      <c r="A4" s="4">
        <v>1</v>
      </c>
      <c r="B4" s="19" t="s">
        <v>17</v>
      </c>
      <c r="C4" s="20" t="s">
        <v>18</v>
      </c>
      <c r="D4" s="20" t="s">
        <v>31</v>
      </c>
      <c r="E4" s="21">
        <v>526</v>
      </c>
      <c r="F4" s="20">
        <v>376</v>
      </c>
      <c r="G4" s="22">
        <f>F4/(E4/100)</f>
        <v>71.48288973384031</v>
      </c>
      <c r="H4" s="20">
        <v>4620</v>
      </c>
      <c r="I4" s="23">
        <f>H4/F4</f>
        <v>12.287234042553191</v>
      </c>
      <c r="J4" s="20">
        <v>326</v>
      </c>
      <c r="K4" s="24">
        <f aca="true" t="shared" si="0" ref="K4:K18">E4/J4</f>
        <v>1.6134969325153374</v>
      </c>
      <c r="L4" s="20">
        <v>435</v>
      </c>
      <c r="M4" s="24">
        <f aca="true" t="shared" si="1" ref="M4:M18">E4/L4</f>
        <v>1.2091954022988505</v>
      </c>
      <c r="N4" s="20">
        <v>0</v>
      </c>
      <c r="O4" s="20">
        <v>61</v>
      </c>
      <c r="P4" s="22">
        <f>O4/(J4/100)</f>
        <v>18.711656441717793</v>
      </c>
      <c r="Q4" s="20">
        <v>113</v>
      </c>
      <c r="R4" s="22">
        <f aca="true" t="shared" si="2" ref="R4:R12">Q4/(E4/100)</f>
        <v>21.482889733840306</v>
      </c>
      <c r="S4" s="20">
        <v>1217</v>
      </c>
      <c r="T4" s="20">
        <v>38</v>
      </c>
      <c r="U4" s="20">
        <v>16</v>
      </c>
      <c r="V4" s="20">
        <v>24</v>
      </c>
      <c r="W4" s="22">
        <f aca="true" t="shared" si="3" ref="W4:W19">(T4+U4+V4)/(E4/100)</f>
        <v>14.828897338403042</v>
      </c>
      <c r="X4" s="25">
        <v>72</v>
      </c>
    </row>
    <row r="5" spans="1:24" ht="12.75">
      <c r="A5" s="4">
        <v>2</v>
      </c>
      <c r="B5" s="26" t="s">
        <v>29</v>
      </c>
      <c r="C5" s="27" t="s">
        <v>34</v>
      </c>
      <c r="D5" s="27" t="s">
        <v>32</v>
      </c>
      <c r="E5" s="28">
        <v>464</v>
      </c>
      <c r="F5" s="27">
        <v>366</v>
      </c>
      <c r="G5" s="29">
        <f aca="true" t="shared" si="4" ref="G5:G19">F5/(E5/100)</f>
        <v>78.87931034482759</v>
      </c>
      <c r="H5" s="27">
        <v>4446</v>
      </c>
      <c r="I5" s="30">
        <f aca="true" t="shared" si="5" ref="I5:I19">H5/F5</f>
        <v>12.147540983606557</v>
      </c>
      <c r="J5" s="27">
        <v>299</v>
      </c>
      <c r="K5" s="31">
        <f t="shared" si="0"/>
        <v>1.5518394648829432</v>
      </c>
      <c r="L5" s="27">
        <v>353</v>
      </c>
      <c r="M5" s="31">
        <f t="shared" si="1"/>
        <v>1.3144475920679888</v>
      </c>
      <c r="N5" s="27">
        <v>16</v>
      </c>
      <c r="O5" s="27">
        <v>44</v>
      </c>
      <c r="P5" s="29">
        <f aca="true" t="shared" si="6" ref="P5:P15">O5/(J5/100)</f>
        <v>14.71571906354515</v>
      </c>
      <c r="Q5" s="27">
        <v>82</v>
      </c>
      <c r="R5" s="29">
        <f t="shared" si="2"/>
        <v>17.67241379310345</v>
      </c>
      <c r="S5" s="27">
        <v>813</v>
      </c>
      <c r="T5" s="27">
        <v>19</v>
      </c>
      <c r="U5" s="27">
        <v>27</v>
      </c>
      <c r="V5" s="27">
        <v>10</v>
      </c>
      <c r="W5" s="29">
        <f t="shared" si="3"/>
        <v>12.06896551724138</v>
      </c>
      <c r="X5" s="32">
        <v>42</v>
      </c>
    </row>
    <row r="6" spans="1:24" ht="12.75">
      <c r="A6" s="4">
        <v>3</v>
      </c>
      <c r="B6" s="26" t="s">
        <v>5</v>
      </c>
      <c r="C6" s="33" t="s">
        <v>6</v>
      </c>
      <c r="D6" s="33" t="s">
        <v>32</v>
      </c>
      <c r="E6" s="28">
        <v>447</v>
      </c>
      <c r="F6" s="33">
        <v>332</v>
      </c>
      <c r="G6" s="29">
        <f t="shared" si="4"/>
        <v>74.27293064876957</v>
      </c>
      <c r="H6" s="33">
        <v>3792</v>
      </c>
      <c r="I6" s="30">
        <f t="shared" si="5"/>
        <v>11.421686746987952</v>
      </c>
      <c r="J6" s="33">
        <v>295</v>
      </c>
      <c r="K6" s="31">
        <f t="shared" si="0"/>
        <v>1.5152542372881357</v>
      </c>
      <c r="L6" s="33">
        <v>432</v>
      </c>
      <c r="M6" s="31">
        <f t="shared" si="1"/>
        <v>1.0347222222222223</v>
      </c>
      <c r="N6" s="34">
        <v>30</v>
      </c>
      <c r="O6" s="33">
        <v>45</v>
      </c>
      <c r="P6" s="29">
        <f t="shared" si="6"/>
        <v>15.254237288135592</v>
      </c>
      <c r="Q6" s="33">
        <v>87</v>
      </c>
      <c r="R6" s="29">
        <f t="shared" si="2"/>
        <v>19.46308724832215</v>
      </c>
      <c r="S6" s="33">
        <v>787</v>
      </c>
      <c r="T6" s="33">
        <v>19</v>
      </c>
      <c r="U6" s="33">
        <v>47</v>
      </c>
      <c r="V6" s="33">
        <v>25</v>
      </c>
      <c r="W6" s="29">
        <f t="shared" si="3"/>
        <v>20.357941834451903</v>
      </c>
      <c r="X6" s="35">
        <v>33</v>
      </c>
    </row>
    <row r="7" spans="1:24" ht="12.75">
      <c r="A7" s="4">
        <v>4</v>
      </c>
      <c r="B7" s="36" t="s">
        <v>21</v>
      </c>
      <c r="C7" s="27" t="s">
        <v>14</v>
      </c>
      <c r="D7" s="27" t="s">
        <v>31</v>
      </c>
      <c r="E7" s="28">
        <v>446</v>
      </c>
      <c r="F7" s="27">
        <v>316</v>
      </c>
      <c r="G7" s="29">
        <f t="shared" si="4"/>
        <v>70.85201793721973</v>
      </c>
      <c r="H7" s="27">
        <v>3580</v>
      </c>
      <c r="I7" s="30">
        <f t="shared" si="5"/>
        <v>11.329113924050633</v>
      </c>
      <c r="J7" s="27">
        <v>262</v>
      </c>
      <c r="K7" s="31">
        <f t="shared" si="0"/>
        <v>1.702290076335878</v>
      </c>
      <c r="L7" s="27">
        <v>336</v>
      </c>
      <c r="M7" s="31">
        <f t="shared" si="1"/>
        <v>1.3273809523809523</v>
      </c>
      <c r="N7" s="37">
        <v>40</v>
      </c>
      <c r="O7" s="27">
        <v>42</v>
      </c>
      <c r="P7" s="29">
        <f t="shared" si="6"/>
        <v>16.030534351145036</v>
      </c>
      <c r="Q7" s="27">
        <v>79</v>
      </c>
      <c r="R7" s="29">
        <f t="shared" si="2"/>
        <v>17.713004484304932</v>
      </c>
      <c r="S7" s="27">
        <v>798</v>
      </c>
      <c r="T7" s="27">
        <v>9</v>
      </c>
      <c r="U7" s="27">
        <v>47</v>
      </c>
      <c r="V7" s="27">
        <v>39</v>
      </c>
      <c r="W7" s="29">
        <f t="shared" si="3"/>
        <v>21.300448430493272</v>
      </c>
      <c r="X7" s="32">
        <v>0</v>
      </c>
    </row>
    <row r="8" spans="1:24" ht="12.75">
      <c r="A8" s="4">
        <v>5</v>
      </c>
      <c r="B8" s="26" t="s">
        <v>12</v>
      </c>
      <c r="C8" s="33" t="s">
        <v>13</v>
      </c>
      <c r="D8" s="33" t="s">
        <v>32</v>
      </c>
      <c r="E8" s="28">
        <v>441</v>
      </c>
      <c r="F8" s="33">
        <v>370</v>
      </c>
      <c r="G8" s="29">
        <f t="shared" si="4"/>
        <v>83.90022675736961</v>
      </c>
      <c r="H8" s="33">
        <v>4168</v>
      </c>
      <c r="I8" s="30">
        <f t="shared" si="5"/>
        <v>11.264864864864865</v>
      </c>
      <c r="J8" s="33">
        <v>300</v>
      </c>
      <c r="K8" s="31">
        <f t="shared" si="0"/>
        <v>1.47</v>
      </c>
      <c r="L8" s="33">
        <v>369</v>
      </c>
      <c r="M8" s="31">
        <f t="shared" si="1"/>
        <v>1.1951219512195121</v>
      </c>
      <c r="N8" s="33">
        <v>6</v>
      </c>
      <c r="O8" s="34">
        <v>83</v>
      </c>
      <c r="P8" s="38">
        <f t="shared" si="6"/>
        <v>27.666666666666668</v>
      </c>
      <c r="Q8" s="33">
        <v>98</v>
      </c>
      <c r="R8" s="29">
        <f t="shared" si="2"/>
        <v>22.22222222222222</v>
      </c>
      <c r="S8" s="33">
        <v>967</v>
      </c>
      <c r="T8" s="33">
        <v>23</v>
      </c>
      <c r="U8" s="33">
        <v>2</v>
      </c>
      <c r="V8" s="33">
        <v>6</v>
      </c>
      <c r="W8" s="38">
        <f t="shared" si="3"/>
        <v>7.029478458049886</v>
      </c>
      <c r="X8" s="35">
        <v>34</v>
      </c>
    </row>
    <row r="9" spans="1:24" ht="12.75">
      <c r="A9" s="4">
        <v>6</v>
      </c>
      <c r="B9" s="26" t="s">
        <v>24</v>
      </c>
      <c r="C9" s="27" t="s">
        <v>14</v>
      </c>
      <c r="D9" s="27" t="s">
        <v>33</v>
      </c>
      <c r="E9" s="28">
        <v>424</v>
      </c>
      <c r="F9" s="27">
        <v>289</v>
      </c>
      <c r="G9" s="29">
        <f t="shared" si="4"/>
        <v>68.16037735849056</v>
      </c>
      <c r="H9" s="27">
        <v>2999</v>
      </c>
      <c r="I9" s="30">
        <f t="shared" si="5"/>
        <v>10.377162629757786</v>
      </c>
      <c r="J9" s="27">
        <v>286</v>
      </c>
      <c r="K9" s="31">
        <f>E9/J9</f>
        <v>1.4825174825174825</v>
      </c>
      <c r="L9" s="27">
        <v>403</v>
      </c>
      <c r="M9" s="31">
        <f>E9/L9</f>
        <v>1.0521091811414391</v>
      </c>
      <c r="N9" s="27">
        <v>13</v>
      </c>
      <c r="O9" s="27">
        <v>41</v>
      </c>
      <c r="P9" s="29">
        <f t="shared" si="6"/>
        <v>14.335664335664337</v>
      </c>
      <c r="Q9" s="27">
        <v>78</v>
      </c>
      <c r="R9" s="29">
        <f aca="true" t="shared" si="7" ref="R9:R19">Q9/(E9/100)</f>
        <v>18.39622641509434</v>
      </c>
      <c r="S9" s="27">
        <v>720</v>
      </c>
      <c r="T9" s="27">
        <v>26</v>
      </c>
      <c r="U9" s="33">
        <v>0</v>
      </c>
      <c r="V9" s="27">
        <v>26</v>
      </c>
      <c r="W9" s="29">
        <f t="shared" si="3"/>
        <v>12.264150943396226</v>
      </c>
      <c r="X9" s="32">
        <v>84</v>
      </c>
    </row>
    <row r="10" spans="1:24" ht="12.75">
      <c r="A10" s="4">
        <v>7</v>
      </c>
      <c r="B10" s="26" t="s">
        <v>23</v>
      </c>
      <c r="C10" s="27" t="s">
        <v>55</v>
      </c>
      <c r="D10" s="27" t="s">
        <v>32</v>
      </c>
      <c r="E10" s="28">
        <v>412</v>
      </c>
      <c r="F10" s="27">
        <v>227</v>
      </c>
      <c r="G10" s="38">
        <f>F10/(E10/100)</f>
        <v>55.09708737864077</v>
      </c>
      <c r="H10" s="27">
        <v>2900</v>
      </c>
      <c r="I10" s="30">
        <f t="shared" si="5"/>
        <v>12.775330396475772</v>
      </c>
      <c r="J10" s="39" t="s">
        <v>10</v>
      </c>
      <c r="K10" s="46" t="s">
        <v>10</v>
      </c>
      <c r="L10" s="39" t="s">
        <v>10</v>
      </c>
      <c r="M10" s="40" t="s">
        <v>10</v>
      </c>
      <c r="N10" s="39">
        <v>10</v>
      </c>
      <c r="O10" s="39" t="s">
        <v>10</v>
      </c>
      <c r="P10" s="40" t="s">
        <v>10</v>
      </c>
      <c r="Q10" s="39" t="s">
        <v>10</v>
      </c>
      <c r="R10" s="44" t="s">
        <v>10</v>
      </c>
      <c r="S10" s="39" t="s">
        <v>10</v>
      </c>
      <c r="T10" s="27">
        <v>62</v>
      </c>
      <c r="U10" s="27">
        <v>10</v>
      </c>
      <c r="V10" s="27">
        <v>90</v>
      </c>
      <c r="W10" s="38">
        <f>(T10+U10+V10)/(E10/100)</f>
        <v>39.32038834951456</v>
      </c>
      <c r="X10" s="32">
        <v>23</v>
      </c>
    </row>
    <row r="11" spans="1:24" ht="12.75">
      <c r="A11" s="4">
        <v>8</v>
      </c>
      <c r="B11" s="26" t="s">
        <v>22</v>
      </c>
      <c r="C11" s="27" t="s">
        <v>41</v>
      </c>
      <c r="D11" s="27" t="s">
        <v>32</v>
      </c>
      <c r="E11" s="28">
        <v>388</v>
      </c>
      <c r="F11" s="27">
        <v>280</v>
      </c>
      <c r="G11" s="29">
        <f t="shared" si="4"/>
        <v>72.16494845360825</v>
      </c>
      <c r="H11" s="27">
        <v>3326</v>
      </c>
      <c r="I11" s="30">
        <f t="shared" si="5"/>
        <v>11.878571428571428</v>
      </c>
      <c r="J11" s="39">
        <v>309</v>
      </c>
      <c r="K11" s="31">
        <f>E11/J11</f>
        <v>1.255663430420712</v>
      </c>
      <c r="L11" s="39">
        <v>347</v>
      </c>
      <c r="M11" s="31">
        <f>E11/L11</f>
        <v>1.1181556195965419</v>
      </c>
      <c r="N11" s="39">
        <v>18</v>
      </c>
      <c r="O11" s="39" t="s">
        <v>10</v>
      </c>
      <c r="P11" s="40" t="s">
        <v>10</v>
      </c>
      <c r="Q11" s="27">
        <v>64</v>
      </c>
      <c r="R11" s="29">
        <f t="shared" si="2"/>
        <v>16.494845360824744</v>
      </c>
      <c r="S11" s="27">
        <v>550</v>
      </c>
      <c r="T11" s="27">
        <v>41</v>
      </c>
      <c r="U11" s="27">
        <v>33</v>
      </c>
      <c r="V11" s="27">
        <v>11</v>
      </c>
      <c r="W11" s="29">
        <f t="shared" si="3"/>
        <v>21.90721649484536</v>
      </c>
      <c r="X11" s="35">
        <v>0</v>
      </c>
    </row>
    <row r="12" spans="1:24" ht="12.75">
      <c r="A12" s="4">
        <v>9</v>
      </c>
      <c r="B12" s="26" t="s">
        <v>11</v>
      </c>
      <c r="C12" s="33" t="s">
        <v>6</v>
      </c>
      <c r="D12" s="33" t="s">
        <v>31</v>
      </c>
      <c r="E12" s="28">
        <v>384</v>
      </c>
      <c r="F12" s="33">
        <v>355</v>
      </c>
      <c r="G12" s="38">
        <f t="shared" si="4"/>
        <v>92.44791666666667</v>
      </c>
      <c r="H12" s="41">
        <v>4002</v>
      </c>
      <c r="I12" s="30">
        <f>H12/F12</f>
        <v>11.273239436619718</v>
      </c>
      <c r="J12" s="41">
        <v>293</v>
      </c>
      <c r="K12" s="31">
        <f>E12/J12</f>
        <v>1.310580204778157</v>
      </c>
      <c r="L12" s="41">
        <v>366</v>
      </c>
      <c r="M12" s="31">
        <f>E12/L12</f>
        <v>1.0491803278688525</v>
      </c>
      <c r="N12" s="41">
        <v>22</v>
      </c>
      <c r="O12" s="42" t="s">
        <v>10</v>
      </c>
      <c r="P12" s="40" t="s">
        <v>10</v>
      </c>
      <c r="Q12" s="41">
        <v>82</v>
      </c>
      <c r="R12" s="29">
        <f t="shared" si="2"/>
        <v>21.354166666666668</v>
      </c>
      <c r="S12" s="41">
        <v>837</v>
      </c>
      <c r="T12" s="33">
        <v>7</v>
      </c>
      <c r="U12" s="33">
        <v>0</v>
      </c>
      <c r="V12" s="33">
        <v>18</v>
      </c>
      <c r="W12" s="38">
        <f>(T12+U12+V12)/(E12/100)</f>
        <v>6.510416666666667</v>
      </c>
      <c r="X12" s="35">
        <v>11</v>
      </c>
    </row>
    <row r="13" spans="1:24" ht="12.75">
      <c r="A13" s="4">
        <v>10</v>
      </c>
      <c r="B13" s="26" t="s">
        <v>16</v>
      </c>
      <c r="C13" s="33" t="s">
        <v>14</v>
      </c>
      <c r="D13" s="33" t="s">
        <v>31</v>
      </c>
      <c r="E13" s="28">
        <v>362</v>
      </c>
      <c r="F13" s="33">
        <v>270</v>
      </c>
      <c r="G13" s="29">
        <f t="shared" si="4"/>
        <v>74.58563535911603</v>
      </c>
      <c r="H13" s="33">
        <v>2858</v>
      </c>
      <c r="I13" s="30">
        <f t="shared" si="5"/>
        <v>10.585185185185185</v>
      </c>
      <c r="J13" s="33">
        <v>265</v>
      </c>
      <c r="K13" s="31">
        <f t="shared" si="0"/>
        <v>1.3660377358490565</v>
      </c>
      <c r="L13" s="33">
        <v>321</v>
      </c>
      <c r="M13" s="31">
        <f t="shared" si="1"/>
        <v>1.1277258566978192</v>
      </c>
      <c r="N13" s="34">
        <v>59</v>
      </c>
      <c r="O13" s="33">
        <v>33</v>
      </c>
      <c r="P13" s="29">
        <f t="shared" si="6"/>
        <v>12.452830188679245</v>
      </c>
      <c r="Q13" s="33">
        <v>75</v>
      </c>
      <c r="R13" s="29">
        <f t="shared" si="7"/>
        <v>20.718232044198896</v>
      </c>
      <c r="S13" s="33">
        <v>730</v>
      </c>
      <c r="T13" s="33">
        <v>10</v>
      </c>
      <c r="U13" s="33">
        <v>30</v>
      </c>
      <c r="V13" s="33">
        <v>25</v>
      </c>
      <c r="W13" s="29">
        <f t="shared" si="3"/>
        <v>17.955801104972377</v>
      </c>
      <c r="X13" s="35">
        <v>23</v>
      </c>
    </row>
    <row r="14" spans="1:24" ht="12.75">
      <c r="A14" s="4">
        <v>11</v>
      </c>
      <c r="B14" s="26" t="s">
        <v>26</v>
      </c>
      <c r="C14" s="27" t="s">
        <v>18</v>
      </c>
      <c r="D14" s="27" t="s">
        <v>32</v>
      </c>
      <c r="E14" s="43">
        <v>352</v>
      </c>
      <c r="F14" s="27">
        <v>325</v>
      </c>
      <c r="G14" s="38">
        <f t="shared" si="4"/>
        <v>92.32954545454545</v>
      </c>
      <c r="H14" s="27">
        <v>3496</v>
      </c>
      <c r="I14" s="30">
        <f t="shared" si="5"/>
        <v>10.756923076923076</v>
      </c>
      <c r="J14" s="27">
        <v>294</v>
      </c>
      <c r="K14" s="31">
        <f t="shared" si="0"/>
        <v>1.1972789115646258</v>
      </c>
      <c r="L14" s="27">
        <v>339</v>
      </c>
      <c r="M14" s="31">
        <f t="shared" si="1"/>
        <v>1.0383480825958702</v>
      </c>
      <c r="N14" s="39" t="s">
        <v>10</v>
      </c>
      <c r="O14" s="39" t="s">
        <v>10</v>
      </c>
      <c r="P14" s="44" t="s">
        <v>10</v>
      </c>
      <c r="Q14" s="39" t="s">
        <v>10</v>
      </c>
      <c r="R14" s="44" t="s">
        <v>10</v>
      </c>
      <c r="S14" s="39" t="s">
        <v>10</v>
      </c>
      <c r="T14" s="27">
        <v>10</v>
      </c>
      <c r="U14" s="27">
        <v>15</v>
      </c>
      <c r="V14" s="27">
        <v>2</v>
      </c>
      <c r="W14" s="38">
        <f t="shared" si="3"/>
        <v>7.670454545454546</v>
      </c>
      <c r="X14" s="45" t="s">
        <v>10</v>
      </c>
    </row>
    <row r="15" spans="1:24" ht="12.75">
      <c r="A15" s="4">
        <v>12</v>
      </c>
      <c r="B15" s="26" t="s">
        <v>15</v>
      </c>
      <c r="C15" s="33" t="s">
        <v>14</v>
      </c>
      <c r="D15" s="33" t="s">
        <v>31</v>
      </c>
      <c r="E15" s="43">
        <v>350</v>
      </c>
      <c r="F15" s="33">
        <v>330</v>
      </c>
      <c r="G15" s="38">
        <f t="shared" si="4"/>
        <v>94.28571428571429</v>
      </c>
      <c r="H15" s="33">
        <v>3932</v>
      </c>
      <c r="I15" s="30">
        <f t="shared" si="5"/>
        <v>11.915151515151516</v>
      </c>
      <c r="J15" s="33">
        <v>277</v>
      </c>
      <c r="K15" s="31">
        <f t="shared" si="0"/>
        <v>1.263537906137184</v>
      </c>
      <c r="L15" s="33">
        <v>375</v>
      </c>
      <c r="M15" s="31">
        <f t="shared" si="1"/>
        <v>0.9333333333333333</v>
      </c>
      <c r="N15" s="34">
        <v>73</v>
      </c>
      <c r="O15" s="33">
        <v>36</v>
      </c>
      <c r="P15" s="29">
        <f t="shared" si="6"/>
        <v>12.99638989169675</v>
      </c>
      <c r="Q15" s="33">
        <v>65</v>
      </c>
      <c r="R15" s="29">
        <f t="shared" si="7"/>
        <v>18.571428571428573</v>
      </c>
      <c r="S15" s="33">
        <v>709</v>
      </c>
      <c r="T15" s="33">
        <v>19</v>
      </c>
      <c r="U15" s="33">
        <v>0</v>
      </c>
      <c r="V15" s="33">
        <v>12</v>
      </c>
      <c r="W15" s="38">
        <f t="shared" si="3"/>
        <v>8.857142857142858</v>
      </c>
      <c r="X15" s="35">
        <v>0</v>
      </c>
    </row>
    <row r="16" spans="1:24" ht="12.75">
      <c r="A16" s="4">
        <v>13</v>
      </c>
      <c r="B16" s="26" t="s">
        <v>19</v>
      </c>
      <c r="C16" s="33" t="s">
        <v>18</v>
      </c>
      <c r="D16" s="33" t="s">
        <v>32</v>
      </c>
      <c r="E16" s="43">
        <v>340</v>
      </c>
      <c r="F16" s="33">
        <v>270</v>
      </c>
      <c r="G16" s="29">
        <f t="shared" si="4"/>
        <v>79.41176470588235</v>
      </c>
      <c r="H16" s="33">
        <v>3200</v>
      </c>
      <c r="I16" s="30">
        <f t="shared" si="5"/>
        <v>11.851851851851851</v>
      </c>
      <c r="J16" s="33">
        <v>297</v>
      </c>
      <c r="K16" s="31">
        <f>E16/J16</f>
        <v>1.1447811447811447</v>
      </c>
      <c r="L16" s="33">
        <v>346</v>
      </c>
      <c r="M16" s="31">
        <f>E16/L16</f>
        <v>0.9826589595375722</v>
      </c>
      <c r="N16" s="34">
        <v>32</v>
      </c>
      <c r="O16" s="33">
        <v>38</v>
      </c>
      <c r="P16" s="29">
        <f>O16/(J16/100)</f>
        <v>12.794612794612794</v>
      </c>
      <c r="Q16" s="33">
        <v>101</v>
      </c>
      <c r="R16" s="29">
        <f>Q16/(E16/100)</f>
        <v>29.705882352941178</v>
      </c>
      <c r="S16" s="33">
        <v>983</v>
      </c>
      <c r="T16" s="33">
        <v>39</v>
      </c>
      <c r="U16" s="33">
        <v>11</v>
      </c>
      <c r="V16" s="33">
        <v>9</v>
      </c>
      <c r="W16" s="29">
        <f>(T16+U16+V16)/(E16/100)</f>
        <v>17.352941176470587</v>
      </c>
      <c r="X16" s="35">
        <v>0</v>
      </c>
    </row>
    <row r="17" spans="1:24" ht="12.75">
      <c r="A17" s="4">
        <v>14</v>
      </c>
      <c r="B17" s="26" t="s">
        <v>25</v>
      </c>
      <c r="C17" s="27" t="s">
        <v>6</v>
      </c>
      <c r="D17" s="27" t="s">
        <v>33</v>
      </c>
      <c r="E17" s="43">
        <v>330</v>
      </c>
      <c r="F17" s="27">
        <v>227</v>
      </c>
      <c r="G17" s="29">
        <f t="shared" si="4"/>
        <v>68.7878787878788</v>
      </c>
      <c r="H17" s="41">
        <v>2560</v>
      </c>
      <c r="I17" s="30">
        <f t="shared" si="5"/>
        <v>11.277533039647578</v>
      </c>
      <c r="J17" s="41">
        <v>275</v>
      </c>
      <c r="K17" s="31">
        <f>E17/J17</f>
        <v>1.2</v>
      </c>
      <c r="L17" s="41">
        <v>361</v>
      </c>
      <c r="M17" s="31">
        <f>E17/L17</f>
        <v>0.9141274238227147</v>
      </c>
      <c r="N17" s="41">
        <v>0</v>
      </c>
      <c r="O17" s="41">
        <v>50</v>
      </c>
      <c r="P17" s="29">
        <f>O17/(J17/100)</f>
        <v>18.181818181818183</v>
      </c>
      <c r="Q17" s="41">
        <v>71</v>
      </c>
      <c r="R17" s="29">
        <f>Q17/(E17/100)</f>
        <v>21.515151515151516</v>
      </c>
      <c r="S17" s="41">
        <v>683</v>
      </c>
      <c r="T17" s="27">
        <v>26</v>
      </c>
      <c r="U17" s="27">
        <v>40</v>
      </c>
      <c r="V17" s="27">
        <v>6</v>
      </c>
      <c r="W17" s="29">
        <f t="shared" si="3"/>
        <v>21.81818181818182</v>
      </c>
      <c r="X17" s="32">
        <v>31</v>
      </c>
    </row>
    <row r="18" spans="1:24" ht="12.75">
      <c r="A18" s="4">
        <v>15</v>
      </c>
      <c r="B18" s="26" t="s">
        <v>27</v>
      </c>
      <c r="C18" s="27" t="s">
        <v>54</v>
      </c>
      <c r="D18" s="27" t="s">
        <v>32</v>
      </c>
      <c r="E18" s="43">
        <v>308</v>
      </c>
      <c r="F18" s="27">
        <v>250</v>
      </c>
      <c r="G18" s="29">
        <f>F18/(E18/100)</f>
        <v>81.16883116883116</v>
      </c>
      <c r="H18" s="27">
        <v>2888</v>
      </c>
      <c r="I18" s="30">
        <f>H18/F18</f>
        <v>11.552</v>
      </c>
      <c r="J18" s="39">
        <v>250</v>
      </c>
      <c r="K18" s="31">
        <f t="shared" si="0"/>
        <v>1.232</v>
      </c>
      <c r="L18" s="39">
        <v>299</v>
      </c>
      <c r="M18" s="31">
        <f t="shared" si="1"/>
        <v>1.0301003344481605</v>
      </c>
      <c r="N18" s="39">
        <v>39</v>
      </c>
      <c r="O18" s="39" t="s">
        <v>10</v>
      </c>
      <c r="P18" s="40" t="s">
        <v>10</v>
      </c>
      <c r="Q18" s="39">
        <v>88</v>
      </c>
      <c r="R18" s="29">
        <f t="shared" si="7"/>
        <v>28.57142857142857</v>
      </c>
      <c r="S18" s="39">
        <v>857</v>
      </c>
      <c r="T18" s="27">
        <v>21</v>
      </c>
      <c r="U18" s="27">
        <v>12</v>
      </c>
      <c r="V18" s="27">
        <v>6</v>
      </c>
      <c r="W18" s="29">
        <f>(T18+U18+V18)/(E18/100)</f>
        <v>12.662337662337663</v>
      </c>
      <c r="X18" s="32">
        <v>16</v>
      </c>
    </row>
    <row r="19" spans="1:24" ht="12.75">
      <c r="A19" s="4">
        <v>16</v>
      </c>
      <c r="B19" s="26" t="s">
        <v>52</v>
      </c>
      <c r="C19" s="27" t="s">
        <v>30</v>
      </c>
      <c r="D19" s="27" t="s">
        <v>33</v>
      </c>
      <c r="E19" s="43">
        <v>289</v>
      </c>
      <c r="F19" s="27">
        <v>245</v>
      </c>
      <c r="G19" s="29">
        <f t="shared" si="4"/>
        <v>84.7750865051903</v>
      </c>
      <c r="H19" s="27">
        <v>2846</v>
      </c>
      <c r="I19" s="30">
        <f t="shared" si="5"/>
        <v>11.616326530612245</v>
      </c>
      <c r="J19" s="39" t="s">
        <v>10</v>
      </c>
      <c r="K19" s="46" t="s">
        <v>10</v>
      </c>
      <c r="L19" s="39" t="s">
        <v>10</v>
      </c>
      <c r="M19" s="46" t="s">
        <v>10</v>
      </c>
      <c r="N19" s="39" t="s">
        <v>10</v>
      </c>
      <c r="O19" s="27">
        <v>50</v>
      </c>
      <c r="P19" s="44" t="s">
        <v>10</v>
      </c>
      <c r="Q19" s="27">
        <v>80</v>
      </c>
      <c r="R19" s="29">
        <f t="shared" si="7"/>
        <v>27.681660899653977</v>
      </c>
      <c r="S19" s="27">
        <v>815</v>
      </c>
      <c r="T19" s="27">
        <v>7</v>
      </c>
      <c r="U19" s="27">
        <v>0</v>
      </c>
      <c r="V19" s="27">
        <v>0</v>
      </c>
      <c r="W19" s="38">
        <f t="shared" si="3"/>
        <v>2.422145328719723</v>
      </c>
      <c r="X19" s="32">
        <v>37</v>
      </c>
    </row>
    <row r="20" spans="1:24" ht="12.75">
      <c r="A20" s="4">
        <v>17</v>
      </c>
      <c r="B20" s="26" t="s">
        <v>8</v>
      </c>
      <c r="C20" s="33" t="s">
        <v>9</v>
      </c>
      <c r="D20" s="33" t="s">
        <v>32</v>
      </c>
      <c r="E20" s="43">
        <v>244</v>
      </c>
      <c r="F20" s="33">
        <v>221</v>
      </c>
      <c r="G20" s="38">
        <f>F20/(E20/100)</f>
        <v>90.57377049180329</v>
      </c>
      <c r="H20" s="33">
        <v>2707</v>
      </c>
      <c r="I20" s="30">
        <f>H20/F20</f>
        <v>12.248868778280542</v>
      </c>
      <c r="J20" s="33">
        <v>222</v>
      </c>
      <c r="K20" s="31">
        <f>E20/J20</f>
        <v>1.0990990990990992</v>
      </c>
      <c r="L20" s="33">
        <v>251</v>
      </c>
      <c r="M20" s="31">
        <f>E20/L20</f>
        <v>0.9721115537848606</v>
      </c>
      <c r="N20" s="34">
        <v>52</v>
      </c>
      <c r="O20" s="33">
        <v>66</v>
      </c>
      <c r="P20" s="38">
        <f>O20/(J20/100)</f>
        <v>29.729729729729726</v>
      </c>
      <c r="Q20" s="33">
        <v>104</v>
      </c>
      <c r="R20" s="38">
        <f>Q20/(E20/100)</f>
        <v>42.622950819672134</v>
      </c>
      <c r="S20" s="33">
        <v>1155</v>
      </c>
      <c r="T20" s="33">
        <v>0</v>
      </c>
      <c r="U20" s="33">
        <v>3</v>
      </c>
      <c r="V20" s="33">
        <v>20</v>
      </c>
      <c r="W20" s="38">
        <f>(T20+U20+V20)/(E20/100)</f>
        <v>9.426229508196721</v>
      </c>
      <c r="X20" s="35">
        <v>0</v>
      </c>
    </row>
    <row r="21" spans="1:24" ht="13.5" thickBot="1">
      <c r="A21" s="4">
        <v>18</v>
      </c>
      <c r="B21" s="47" t="s">
        <v>28</v>
      </c>
      <c r="C21" s="48" t="s">
        <v>53</v>
      </c>
      <c r="D21" s="48" t="s">
        <v>32</v>
      </c>
      <c r="E21" s="49">
        <v>208</v>
      </c>
      <c r="F21" s="48">
        <v>168</v>
      </c>
      <c r="G21" s="50">
        <f>F21/(E21/100)</f>
        <v>80.76923076923076</v>
      </c>
      <c r="H21" s="48">
        <v>2022</v>
      </c>
      <c r="I21" s="51">
        <f>H21/F21</f>
        <v>12.035714285714286</v>
      </c>
      <c r="J21" s="52" t="s">
        <v>10</v>
      </c>
      <c r="K21" s="62" t="s">
        <v>10</v>
      </c>
      <c r="L21" s="52" t="s">
        <v>10</v>
      </c>
      <c r="M21" s="53" t="s">
        <v>10</v>
      </c>
      <c r="N21" s="52" t="s">
        <v>10</v>
      </c>
      <c r="O21" s="52" t="s">
        <v>10</v>
      </c>
      <c r="P21" s="53" t="s">
        <v>10</v>
      </c>
      <c r="Q21" s="52" t="s">
        <v>10</v>
      </c>
      <c r="R21" s="138" t="s">
        <v>10</v>
      </c>
      <c r="S21" s="52" t="s">
        <v>10</v>
      </c>
      <c r="T21" s="48">
        <v>0</v>
      </c>
      <c r="U21" s="48">
        <v>0</v>
      </c>
      <c r="V21" s="48">
        <v>0</v>
      </c>
      <c r="W21" s="54">
        <f>(T21+U21+V21)/(E21/100)</f>
        <v>0</v>
      </c>
      <c r="X21" s="55">
        <v>40</v>
      </c>
    </row>
    <row r="22" spans="1:24" ht="13.5" thickBot="1">
      <c r="A22" s="4"/>
      <c r="B22" s="56" t="s">
        <v>68</v>
      </c>
      <c r="C22" s="57" t="s">
        <v>69</v>
      </c>
      <c r="D22" s="57" t="s">
        <v>70</v>
      </c>
      <c r="E22" s="108">
        <f>SUM(E4:E21)/18</f>
        <v>373.05555555555554</v>
      </c>
      <c r="F22" s="58">
        <f>SUM(F4:F21)/18</f>
        <v>289.8333333333333</v>
      </c>
      <c r="G22" s="58">
        <f>SUM(G4:G21)/18</f>
        <v>78.55250904486809</v>
      </c>
      <c r="H22" s="58">
        <f>SUM(H4:H21)/17</f>
        <v>3549.529411764706</v>
      </c>
      <c r="I22" s="59">
        <f>SUM(I4:I21)/18</f>
        <v>11.588572150936342</v>
      </c>
      <c r="J22" s="58">
        <f>SUM(J4:J21)/15</f>
        <v>283.3333333333333</v>
      </c>
      <c r="K22" s="59">
        <f>SUM(K4:K21)/15</f>
        <v>1.3602917750779835</v>
      </c>
      <c r="L22" s="58">
        <f>SUM(L4:L21)/15</f>
        <v>355.53333333333336</v>
      </c>
      <c r="M22" s="59">
        <f>SUM(M4:M21)/15</f>
        <v>1.0865812528677794</v>
      </c>
      <c r="N22" s="60">
        <f>SUM(N4:N21)/15</f>
        <v>27.333333333333332</v>
      </c>
      <c r="O22" s="58">
        <f>SUM(O4:O21)/12</f>
        <v>49.083333333333336</v>
      </c>
      <c r="P22" s="58">
        <f>SUM(P4:P21)/11</f>
        <v>17.533623539401024</v>
      </c>
      <c r="Q22" s="58">
        <f>SUM(Q4:Q21)/15</f>
        <v>84.46666666666667</v>
      </c>
      <c r="R22" s="58">
        <f>SUM(R4:R21)/15</f>
        <v>22.945706046590246</v>
      </c>
      <c r="S22" s="58">
        <f>SUM(S4:S21)/15</f>
        <v>841.4</v>
      </c>
      <c r="T22" s="58">
        <f>SUM(T4:T21)/18</f>
        <v>20.88888888888889</v>
      </c>
      <c r="U22" s="58">
        <f>SUM(U4:U21)/18</f>
        <v>16.27777777777778</v>
      </c>
      <c r="V22" s="58">
        <f>SUM(V4:V21)/18</f>
        <v>18.27777777777778</v>
      </c>
      <c r="W22" s="58">
        <f>SUM(W4:W21)/18</f>
        <v>14.097396557474363</v>
      </c>
      <c r="X22" s="61">
        <f>SUM(X4:X21)/18</f>
        <v>24.77777777777778</v>
      </c>
    </row>
    <row r="24" spans="2:9" s="13" customFormat="1" ht="11.25">
      <c r="B24" s="14" t="s">
        <v>56</v>
      </c>
      <c r="I24" s="15"/>
    </row>
    <row r="25" spans="2:9" s="13" customFormat="1" ht="11.25">
      <c r="B25" s="13" t="s">
        <v>57</v>
      </c>
      <c r="I25" s="15"/>
    </row>
    <row r="26" spans="2:9" s="13" customFormat="1" ht="11.25">
      <c r="B26" s="13" t="s">
        <v>63</v>
      </c>
      <c r="I26" s="15"/>
    </row>
    <row r="27" spans="2:9" s="13" customFormat="1" ht="11.25">
      <c r="B27" s="13" t="s">
        <v>64</v>
      </c>
      <c r="I27" s="15"/>
    </row>
    <row r="28" s="13" customFormat="1" ht="11.25">
      <c r="I28" s="15"/>
    </row>
    <row r="29" spans="2:9" s="13" customFormat="1" ht="11.25">
      <c r="B29" s="14" t="s">
        <v>58</v>
      </c>
      <c r="I29" s="15"/>
    </row>
    <row r="30" spans="2:9" s="13" customFormat="1" ht="11.25">
      <c r="B30" s="13" t="s">
        <v>37</v>
      </c>
      <c r="C30" s="13" t="s">
        <v>59</v>
      </c>
      <c r="I30" s="15"/>
    </row>
    <row r="31" spans="2:9" s="13" customFormat="1" ht="11.25">
      <c r="B31" s="13" t="s">
        <v>45</v>
      </c>
      <c r="C31" s="13" t="s">
        <v>60</v>
      </c>
      <c r="I31" s="15"/>
    </row>
    <row r="32" spans="2:9" s="13" customFormat="1" ht="11.25">
      <c r="B32" s="13" t="s">
        <v>35</v>
      </c>
      <c r="C32" s="13" t="s">
        <v>61</v>
      </c>
      <c r="I32" s="15"/>
    </row>
    <row r="33" spans="2:9" s="13" customFormat="1" ht="11.25">
      <c r="B33" s="13" t="s">
        <v>36</v>
      </c>
      <c r="C33" s="13" t="s">
        <v>62</v>
      </c>
      <c r="I33" s="15"/>
    </row>
    <row r="34" spans="2:9" s="13" customFormat="1" ht="11.25">
      <c r="B34" s="13" t="s">
        <v>40</v>
      </c>
      <c r="C34" s="13" t="s">
        <v>65</v>
      </c>
      <c r="I34" s="15"/>
    </row>
    <row r="35" spans="2:9" s="13" customFormat="1" ht="11.25">
      <c r="B35" s="13" t="s">
        <v>39</v>
      </c>
      <c r="C35" s="13" t="s">
        <v>66</v>
      </c>
      <c r="I35" s="15"/>
    </row>
    <row r="36" spans="2:9" s="13" customFormat="1" ht="11.25">
      <c r="B36" s="13" t="s">
        <v>38</v>
      </c>
      <c r="C36" s="13" t="s">
        <v>67</v>
      </c>
      <c r="I36" s="15"/>
    </row>
    <row r="38" ht="12.75">
      <c r="B38" s="13" t="s">
        <v>73</v>
      </c>
    </row>
  </sheetData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6"/>
  <sheetViews>
    <sheetView workbookViewId="0" topLeftCell="A1">
      <selection activeCell="R4" sqref="R4:R21"/>
    </sheetView>
  </sheetViews>
  <sheetFormatPr defaultColWidth="9.00390625" defaultRowHeight="12.75"/>
  <cols>
    <col min="1" max="1" width="2.75390625" style="0" customWidth="1"/>
    <col min="2" max="2" width="13.00390625" style="0" customWidth="1"/>
    <col min="3" max="4" width="4.625" style="0" customWidth="1"/>
    <col min="5" max="5" width="6.00390625" style="0" bestFit="1" customWidth="1"/>
    <col min="6" max="6" width="5.375" style="0" bestFit="1" customWidth="1"/>
    <col min="7" max="7" width="3.75390625" style="0" bestFit="1" customWidth="1"/>
    <col min="8" max="8" width="7.125" style="0" bestFit="1" customWidth="1"/>
    <col min="9" max="9" width="6.875" style="0" bestFit="1" customWidth="1"/>
    <col min="10" max="10" width="4.25390625" style="0" bestFit="1" customWidth="1"/>
    <col min="11" max="11" width="3.75390625" style="0" customWidth="1"/>
    <col min="12" max="12" width="4.125" style="0" bestFit="1" customWidth="1"/>
    <col min="13" max="13" width="3.75390625" style="0" bestFit="1" customWidth="1"/>
    <col min="14" max="14" width="4.75390625" style="0" customWidth="1"/>
    <col min="15" max="15" width="3.75390625" style="0" bestFit="1" customWidth="1"/>
    <col min="16" max="16" width="3.00390625" style="0" bestFit="1" customWidth="1"/>
    <col min="17" max="17" width="4.875" style="0" bestFit="1" customWidth="1"/>
    <col min="18" max="18" width="3.625" style="0" customWidth="1"/>
    <col min="19" max="19" width="6.00390625" style="0" customWidth="1"/>
    <col min="20" max="20" width="5.375" style="0" bestFit="1" customWidth="1"/>
    <col min="21" max="21" width="6.00390625" style="0" bestFit="1" customWidth="1"/>
    <col min="22" max="22" width="5.875" style="0" bestFit="1" customWidth="1"/>
    <col min="23" max="23" width="4.00390625" style="0" bestFit="1" customWidth="1"/>
    <col min="24" max="24" width="7.375" style="0" bestFit="1" customWidth="1"/>
  </cols>
  <sheetData>
    <row r="1" spans="2:24" ht="18.75">
      <c r="B1" s="5" t="s">
        <v>0</v>
      </c>
      <c r="C1" s="6"/>
      <c r="D1" s="6"/>
      <c r="E1" s="6"/>
      <c r="F1" s="6"/>
      <c r="G1" s="6"/>
      <c r="H1" s="6"/>
      <c r="I1" s="7"/>
      <c r="J1" s="6"/>
      <c r="K1" s="6"/>
      <c r="L1" s="6"/>
      <c r="M1" s="6"/>
      <c r="N1" s="11" t="s">
        <v>74</v>
      </c>
      <c r="O1" s="12"/>
      <c r="P1" s="12"/>
      <c r="Q1" s="12"/>
      <c r="R1" s="12"/>
      <c r="S1" s="12"/>
      <c r="T1" s="12"/>
      <c r="U1" s="12"/>
      <c r="V1" s="12"/>
      <c r="W1" s="12"/>
      <c r="X1" s="12"/>
    </row>
    <row r="2" spans="2:24" ht="18.75">
      <c r="B2" s="8"/>
      <c r="C2" s="9"/>
      <c r="D2" s="9"/>
      <c r="E2" s="9"/>
      <c r="F2" s="9"/>
      <c r="G2" s="9"/>
      <c r="H2" s="9"/>
      <c r="I2" s="10"/>
      <c r="J2" s="9"/>
      <c r="K2" s="9"/>
      <c r="L2" s="9"/>
      <c r="M2" s="9"/>
      <c r="N2" s="11"/>
      <c r="O2" s="12"/>
      <c r="P2" s="12"/>
      <c r="Q2" s="12"/>
      <c r="R2" s="12"/>
      <c r="S2" s="12"/>
      <c r="T2" s="12"/>
      <c r="U2" s="12"/>
      <c r="V2" s="12"/>
      <c r="W2" s="12"/>
      <c r="X2" s="12"/>
    </row>
    <row r="3" spans="2:24" s="4" customFormat="1" ht="12.75" thickBot="1">
      <c r="B3" s="16" t="s">
        <v>1</v>
      </c>
      <c r="C3" s="16" t="s">
        <v>2</v>
      </c>
      <c r="D3" s="17" t="s">
        <v>72</v>
      </c>
      <c r="E3" s="16" t="s">
        <v>46</v>
      </c>
      <c r="F3" s="16" t="s">
        <v>47</v>
      </c>
      <c r="G3" s="16" t="s">
        <v>37</v>
      </c>
      <c r="H3" s="16" t="s">
        <v>20</v>
      </c>
      <c r="I3" s="18" t="s">
        <v>45</v>
      </c>
      <c r="J3" s="16" t="s">
        <v>3</v>
      </c>
      <c r="K3" s="16" t="s">
        <v>35</v>
      </c>
      <c r="L3" s="16" t="s">
        <v>4</v>
      </c>
      <c r="M3" s="16" t="s">
        <v>36</v>
      </c>
      <c r="N3" s="16" t="s">
        <v>48</v>
      </c>
      <c r="O3" s="16" t="s">
        <v>49</v>
      </c>
      <c r="P3" s="16" t="s">
        <v>40</v>
      </c>
      <c r="Q3" s="16" t="s">
        <v>50</v>
      </c>
      <c r="R3" s="16" t="s">
        <v>39</v>
      </c>
      <c r="S3" s="16" t="s">
        <v>51</v>
      </c>
      <c r="T3" s="16" t="s">
        <v>42</v>
      </c>
      <c r="U3" s="16" t="s">
        <v>43</v>
      </c>
      <c r="V3" s="16" t="s">
        <v>44</v>
      </c>
      <c r="W3" s="16" t="s">
        <v>38</v>
      </c>
      <c r="X3" s="16" t="s">
        <v>7</v>
      </c>
    </row>
    <row r="4" spans="1:24" s="4" customFormat="1" ht="12">
      <c r="A4" s="4">
        <v>1</v>
      </c>
      <c r="B4" s="19" t="s">
        <v>17</v>
      </c>
      <c r="C4" s="20" t="s">
        <v>18</v>
      </c>
      <c r="D4" s="20" t="s">
        <v>31</v>
      </c>
      <c r="E4" s="63">
        <v>526</v>
      </c>
      <c r="F4" s="63">
        <v>376</v>
      </c>
      <c r="G4" s="78">
        <f>F4/(E4/100)</f>
        <v>71.48288973384031</v>
      </c>
      <c r="H4" s="88">
        <v>4620</v>
      </c>
      <c r="I4" s="83">
        <f>H4/F4</f>
        <v>12.287234042553191</v>
      </c>
      <c r="J4" s="63">
        <v>326</v>
      </c>
      <c r="K4" s="65">
        <f aca="true" t="shared" si="0" ref="K4:K20">E4/J4</f>
        <v>1.6134969325153374</v>
      </c>
      <c r="L4" s="63">
        <v>435</v>
      </c>
      <c r="M4" s="65">
        <f aca="true" t="shared" si="1" ref="M4:M20">E4/L4</f>
        <v>1.2091954022988505</v>
      </c>
      <c r="N4" s="63">
        <v>0</v>
      </c>
      <c r="O4" s="63">
        <v>61</v>
      </c>
      <c r="P4" s="64">
        <f>O4/(J4/100)</f>
        <v>18.711656441717793</v>
      </c>
      <c r="Q4" s="63">
        <v>113</v>
      </c>
      <c r="R4" s="64">
        <f aca="true" t="shared" si="2" ref="R4:R20">Q4/(E4/100)</f>
        <v>21.482889733840306</v>
      </c>
      <c r="S4" s="63">
        <v>1217</v>
      </c>
      <c r="T4" s="63">
        <v>38</v>
      </c>
      <c r="U4" s="63">
        <v>16</v>
      </c>
      <c r="V4" s="63">
        <v>24</v>
      </c>
      <c r="W4" s="64">
        <f aca="true" t="shared" si="3" ref="W4:W20">(T4+U4+V4)/(E4/100)</f>
        <v>14.828897338403042</v>
      </c>
      <c r="X4" s="66">
        <v>72</v>
      </c>
    </row>
    <row r="5" spans="1:24" s="4" customFormat="1" ht="12">
      <c r="A5" s="4">
        <v>2</v>
      </c>
      <c r="B5" s="26" t="s">
        <v>29</v>
      </c>
      <c r="C5" s="27" t="s">
        <v>34</v>
      </c>
      <c r="D5" s="27" t="s">
        <v>32</v>
      </c>
      <c r="E5" s="27">
        <v>464</v>
      </c>
      <c r="F5" s="27">
        <v>366</v>
      </c>
      <c r="G5" s="79">
        <f aca="true" t="shared" si="4" ref="G5:G20">F5/(E5/100)</f>
        <v>78.87931034482759</v>
      </c>
      <c r="H5" s="89">
        <v>4446</v>
      </c>
      <c r="I5" s="84">
        <f aca="true" t="shared" si="5" ref="I5:I20">H5/F5</f>
        <v>12.147540983606557</v>
      </c>
      <c r="J5" s="27">
        <v>299</v>
      </c>
      <c r="K5" s="68">
        <f t="shared" si="0"/>
        <v>1.5518394648829432</v>
      </c>
      <c r="L5" s="27">
        <v>353</v>
      </c>
      <c r="M5" s="68">
        <f t="shared" si="1"/>
        <v>1.3144475920679888</v>
      </c>
      <c r="N5" s="27">
        <v>16</v>
      </c>
      <c r="O5" s="27">
        <v>44</v>
      </c>
      <c r="P5" s="67">
        <f aca="true" t="shared" si="6" ref="P5:P20">O5/(J5/100)</f>
        <v>14.71571906354515</v>
      </c>
      <c r="Q5" s="27">
        <v>82</v>
      </c>
      <c r="R5" s="67">
        <f t="shared" si="2"/>
        <v>17.67241379310345</v>
      </c>
      <c r="S5" s="27">
        <v>813</v>
      </c>
      <c r="T5" s="27">
        <v>19</v>
      </c>
      <c r="U5" s="27">
        <v>27</v>
      </c>
      <c r="V5" s="27">
        <v>10</v>
      </c>
      <c r="W5" s="67">
        <f t="shared" si="3"/>
        <v>12.06896551724138</v>
      </c>
      <c r="X5" s="32">
        <v>42</v>
      </c>
    </row>
    <row r="6" spans="1:24" s="4" customFormat="1" ht="12">
      <c r="A6" s="4">
        <v>3</v>
      </c>
      <c r="B6" s="26" t="s">
        <v>12</v>
      </c>
      <c r="C6" s="33" t="s">
        <v>13</v>
      </c>
      <c r="D6" s="33" t="s">
        <v>32</v>
      </c>
      <c r="E6" s="27">
        <v>441</v>
      </c>
      <c r="F6" s="27">
        <v>370</v>
      </c>
      <c r="G6" s="79">
        <f t="shared" si="4"/>
        <v>83.90022675736961</v>
      </c>
      <c r="H6" s="89">
        <v>4168</v>
      </c>
      <c r="I6" s="84">
        <f t="shared" si="5"/>
        <v>11.264864864864865</v>
      </c>
      <c r="J6" s="27">
        <v>300</v>
      </c>
      <c r="K6" s="68">
        <f t="shared" si="0"/>
        <v>1.47</v>
      </c>
      <c r="L6" s="27">
        <v>369</v>
      </c>
      <c r="M6" s="68">
        <f t="shared" si="1"/>
        <v>1.1951219512195121</v>
      </c>
      <c r="N6" s="27">
        <v>6</v>
      </c>
      <c r="O6" s="37">
        <v>83</v>
      </c>
      <c r="P6" s="69">
        <f t="shared" si="6"/>
        <v>27.666666666666668</v>
      </c>
      <c r="Q6" s="27">
        <v>98</v>
      </c>
      <c r="R6" s="67">
        <f t="shared" si="2"/>
        <v>22.22222222222222</v>
      </c>
      <c r="S6" s="27">
        <v>967</v>
      </c>
      <c r="T6" s="27">
        <v>23</v>
      </c>
      <c r="U6" s="27">
        <v>2</v>
      </c>
      <c r="V6" s="27">
        <v>6</v>
      </c>
      <c r="W6" s="69">
        <f t="shared" si="3"/>
        <v>7.029478458049886</v>
      </c>
      <c r="X6" s="32">
        <v>34</v>
      </c>
    </row>
    <row r="7" spans="1:24" s="4" customFormat="1" ht="12">
      <c r="A7" s="4">
        <v>4</v>
      </c>
      <c r="B7" s="26" t="s">
        <v>11</v>
      </c>
      <c r="C7" s="33" t="s">
        <v>6</v>
      </c>
      <c r="D7" s="33" t="s">
        <v>31</v>
      </c>
      <c r="E7" s="27">
        <v>384</v>
      </c>
      <c r="F7" s="27">
        <v>355</v>
      </c>
      <c r="G7" s="80">
        <f t="shared" si="4"/>
        <v>92.44791666666667</v>
      </c>
      <c r="H7" s="89">
        <v>4002</v>
      </c>
      <c r="I7" s="84">
        <f t="shared" si="5"/>
        <v>11.273239436619718</v>
      </c>
      <c r="J7" s="27">
        <v>293</v>
      </c>
      <c r="K7" s="68">
        <f>E7/J7</f>
        <v>1.310580204778157</v>
      </c>
      <c r="L7" s="27">
        <v>366</v>
      </c>
      <c r="M7" s="68">
        <f>E7/L7</f>
        <v>1.0491803278688525</v>
      </c>
      <c r="N7" s="27">
        <v>22</v>
      </c>
      <c r="O7" s="70" t="s">
        <v>10</v>
      </c>
      <c r="P7" s="70" t="s">
        <v>10</v>
      </c>
      <c r="Q7" s="27">
        <v>82</v>
      </c>
      <c r="R7" s="67">
        <f t="shared" si="2"/>
        <v>21.354166666666668</v>
      </c>
      <c r="S7" s="27">
        <v>837</v>
      </c>
      <c r="T7" s="27">
        <v>7</v>
      </c>
      <c r="U7" s="27">
        <v>0</v>
      </c>
      <c r="V7" s="27">
        <v>18</v>
      </c>
      <c r="W7" s="69">
        <f t="shared" si="3"/>
        <v>6.510416666666667</v>
      </c>
      <c r="X7" s="32">
        <v>11</v>
      </c>
    </row>
    <row r="8" spans="1:24" s="4" customFormat="1" ht="12">
      <c r="A8" s="4">
        <v>5</v>
      </c>
      <c r="B8" s="26" t="s">
        <v>15</v>
      </c>
      <c r="C8" s="33" t="s">
        <v>14</v>
      </c>
      <c r="D8" s="33" t="s">
        <v>31</v>
      </c>
      <c r="E8" s="37">
        <v>350</v>
      </c>
      <c r="F8" s="27">
        <v>330</v>
      </c>
      <c r="G8" s="80">
        <f t="shared" si="4"/>
        <v>94.28571428571429</v>
      </c>
      <c r="H8" s="89">
        <v>3932</v>
      </c>
      <c r="I8" s="84">
        <f t="shared" si="5"/>
        <v>11.915151515151516</v>
      </c>
      <c r="J8" s="27">
        <v>277</v>
      </c>
      <c r="K8" s="68">
        <f t="shared" si="0"/>
        <v>1.263537906137184</v>
      </c>
      <c r="L8" s="27">
        <v>375</v>
      </c>
      <c r="M8" s="68">
        <f t="shared" si="1"/>
        <v>0.9333333333333333</v>
      </c>
      <c r="N8" s="37">
        <v>73</v>
      </c>
      <c r="O8" s="27">
        <v>36</v>
      </c>
      <c r="P8" s="67">
        <f t="shared" si="6"/>
        <v>12.99638989169675</v>
      </c>
      <c r="Q8" s="27">
        <v>65</v>
      </c>
      <c r="R8" s="67">
        <f t="shared" si="2"/>
        <v>18.571428571428573</v>
      </c>
      <c r="S8" s="27">
        <v>709</v>
      </c>
      <c r="T8" s="27">
        <v>19</v>
      </c>
      <c r="U8" s="27">
        <v>0</v>
      </c>
      <c r="V8" s="27">
        <v>12</v>
      </c>
      <c r="W8" s="69">
        <f t="shared" si="3"/>
        <v>8.857142857142858</v>
      </c>
      <c r="X8" s="32">
        <v>0</v>
      </c>
    </row>
    <row r="9" spans="1:24" s="4" customFormat="1" ht="12">
      <c r="A9" s="4">
        <v>6</v>
      </c>
      <c r="B9" s="26" t="s">
        <v>5</v>
      </c>
      <c r="C9" s="33" t="s">
        <v>6</v>
      </c>
      <c r="D9" s="33" t="s">
        <v>32</v>
      </c>
      <c r="E9" s="27">
        <v>447</v>
      </c>
      <c r="F9" s="27">
        <v>332</v>
      </c>
      <c r="G9" s="79">
        <f t="shared" si="4"/>
        <v>74.27293064876957</v>
      </c>
      <c r="H9" s="89">
        <v>3792</v>
      </c>
      <c r="I9" s="84">
        <f t="shared" si="5"/>
        <v>11.421686746987952</v>
      </c>
      <c r="J9" s="27">
        <v>295</v>
      </c>
      <c r="K9" s="68">
        <f t="shared" si="0"/>
        <v>1.5152542372881357</v>
      </c>
      <c r="L9" s="27">
        <v>432</v>
      </c>
      <c r="M9" s="68">
        <f t="shared" si="1"/>
        <v>1.0347222222222223</v>
      </c>
      <c r="N9" s="37">
        <v>30</v>
      </c>
      <c r="O9" s="27">
        <v>45</v>
      </c>
      <c r="P9" s="67">
        <f t="shared" si="6"/>
        <v>15.254237288135592</v>
      </c>
      <c r="Q9" s="27">
        <v>87</v>
      </c>
      <c r="R9" s="67">
        <f t="shared" si="2"/>
        <v>19.46308724832215</v>
      </c>
      <c r="S9" s="27">
        <v>787</v>
      </c>
      <c r="T9" s="27">
        <v>19</v>
      </c>
      <c r="U9" s="27">
        <v>47</v>
      </c>
      <c r="V9" s="27">
        <v>25</v>
      </c>
      <c r="W9" s="67">
        <f t="shared" si="3"/>
        <v>20.357941834451903</v>
      </c>
      <c r="X9" s="32">
        <v>33</v>
      </c>
    </row>
    <row r="10" spans="1:24" s="4" customFormat="1" ht="12">
      <c r="A10" s="4">
        <v>7</v>
      </c>
      <c r="B10" s="36" t="s">
        <v>21</v>
      </c>
      <c r="C10" s="27" t="s">
        <v>14</v>
      </c>
      <c r="D10" s="27" t="s">
        <v>31</v>
      </c>
      <c r="E10" s="27">
        <v>446</v>
      </c>
      <c r="F10" s="27">
        <v>316</v>
      </c>
      <c r="G10" s="79">
        <f t="shared" si="4"/>
        <v>70.85201793721973</v>
      </c>
      <c r="H10" s="89">
        <v>3580</v>
      </c>
      <c r="I10" s="84">
        <f t="shared" si="5"/>
        <v>11.329113924050633</v>
      </c>
      <c r="J10" s="27">
        <v>262</v>
      </c>
      <c r="K10" s="68">
        <f t="shared" si="0"/>
        <v>1.702290076335878</v>
      </c>
      <c r="L10" s="27">
        <v>336</v>
      </c>
      <c r="M10" s="68">
        <f t="shared" si="1"/>
        <v>1.3273809523809523</v>
      </c>
      <c r="N10" s="37">
        <v>40</v>
      </c>
      <c r="O10" s="27">
        <v>42</v>
      </c>
      <c r="P10" s="67">
        <f t="shared" si="6"/>
        <v>16.030534351145036</v>
      </c>
      <c r="Q10" s="27">
        <v>79</v>
      </c>
      <c r="R10" s="67">
        <f t="shared" si="2"/>
        <v>17.713004484304932</v>
      </c>
      <c r="S10" s="27">
        <v>798</v>
      </c>
      <c r="T10" s="27">
        <v>9</v>
      </c>
      <c r="U10" s="27">
        <v>47</v>
      </c>
      <c r="V10" s="27">
        <v>39</v>
      </c>
      <c r="W10" s="67">
        <f t="shared" si="3"/>
        <v>21.300448430493272</v>
      </c>
      <c r="X10" s="32">
        <v>0</v>
      </c>
    </row>
    <row r="11" spans="1:24" s="4" customFormat="1" ht="12">
      <c r="A11" s="4">
        <v>8</v>
      </c>
      <c r="B11" s="26" t="s">
        <v>26</v>
      </c>
      <c r="C11" s="27" t="s">
        <v>18</v>
      </c>
      <c r="D11" s="27" t="s">
        <v>32</v>
      </c>
      <c r="E11" s="37">
        <v>352</v>
      </c>
      <c r="F11" s="27">
        <v>325</v>
      </c>
      <c r="G11" s="80">
        <f t="shared" si="4"/>
        <v>92.32954545454545</v>
      </c>
      <c r="H11" s="89">
        <v>3496</v>
      </c>
      <c r="I11" s="84">
        <f t="shared" si="5"/>
        <v>10.756923076923076</v>
      </c>
      <c r="J11" s="27">
        <v>294</v>
      </c>
      <c r="K11" s="68">
        <f t="shared" si="0"/>
        <v>1.1972789115646258</v>
      </c>
      <c r="L11" s="27">
        <v>339</v>
      </c>
      <c r="M11" s="68">
        <f t="shared" si="1"/>
        <v>1.0383480825958702</v>
      </c>
      <c r="N11" s="70" t="s">
        <v>10</v>
      </c>
      <c r="O11" s="70" t="s">
        <v>10</v>
      </c>
      <c r="P11" s="71" t="s">
        <v>10</v>
      </c>
      <c r="Q11" s="70" t="s">
        <v>10</v>
      </c>
      <c r="R11" s="71" t="s">
        <v>10</v>
      </c>
      <c r="S11" s="70" t="s">
        <v>10</v>
      </c>
      <c r="T11" s="27">
        <v>10</v>
      </c>
      <c r="U11" s="27">
        <v>15</v>
      </c>
      <c r="V11" s="27">
        <v>2</v>
      </c>
      <c r="W11" s="69">
        <f t="shared" si="3"/>
        <v>7.670454545454546</v>
      </c>
      <c r="X11" s="73" t="s">
        <v>10</v>
      </c>
    </row>
    <row r="12" spans="1:24" s="4" customFormat="1" ht="12">
      <c r="A12" s="4">
        <v>9</v>
      </c>
      <c r="B12" s="26" t="s">
        <v>22</v>
      </c>
      <c r="C12" s="27" t="s">
        <v>41</v>
      </c>
      <c r="D12" s="27" t="s">
        <v>32</v>
      </c>
      <c r="E12" s="27">
        <v>388</v>
      </c>
      <c r="F12" s="27">
        <v>280</v>
      </c>
      <c r="G12" s="79">
        <f t="shared" si="4"/>
        <v>72.16494845360825</v>
      </c>
      <c r="H12" s="89">
        <v>3326</v>
      </c>
      <c r="I12" s="84">
        <f t="shared" si="5"/>
        <v>11.878571428571428</v>
      </c>
      <c r="J12" s="70">
        <v>309</v>
      </c>
      <c r="K12" s="68">
        <f>E12/J12</f>
        <v>1.255663430420712</v>
      </c>
      <c r="L12" s="70">
        <v>347</v>
      </c>
      <c r="M12" s="68">
        <f>E12/L12</f>
        <v>1.1181556195965419</v>
      </c>
      <c r="N12" s="70">
        <v>18</v>
      </c>
      <c r="O12" s="70" t="s">
        <v>10</v>
      </c>
      <c r="P12" s="70" t="s">
        <v>10</v>
      </c>
      <c r="Q12" s="27">
        <v>64</v>
      </c>
      <c r="R12" s="67">
        <f t="shared" si="2"/>
        <v>16.494845360824744</v>
      </c>
      <c r="S12" s="27">
        <v>550</v>
      </c>
      <c r="T12" s="27">
        <v>41</v>
      </c>
      <c r="U12" s="27">
        <v>33</v>
      </c>
      <c r="V12" s="27">
        <v>11</v>
      </c>
      <c r="W12" s="67">
        <f t="shared" si="3"/>
        <v>21.90721649484536</v>
      </c>
      <c r="X12" s="32">
        <v>0</v>
      </c>
    </row>
    <row r="13" spans="1:24" s="4" customFormat="1" ht="12">
      <c r="A13" s="4">
        <v>10</v>
      </c>
      <c r="B13" s="26" t="s">
        <v>19</v>
      </c>
      <c r="C13" s="33" t="s">
        <v>18</v>
      </c>
      <c r="D13" s="33" t="s">
        <v>32</v>
      </c>
      <c r="E13" s="37">
        <v>340</v>
      </c>
      <c r="F13" s="27">
        <v>270</v>
      </c>
      <c r="G13" s="79">
        <f t="shared" si="4"/>
        <v>79.41176470588235</v>
      </c>
      <c r="H13" s="89">
        <v>3200</v>
      </c>
      <c r="I13" s="84">
        <f t="shared" si="5"/>
        <v>11.851851851851851</v>
      </c>
      <c r="J13" s="27">
        <v>297</v>
      </c>
      <c r="K13" s="68">
        <f t="shared" si="0"/>
        <v>1.1447811447811447</v>
      </c>
      <c r="L13" s="27">
        <v>346</v>
      </c>
      <c r="M13" s="68">
        <f t="shared" si="1"/>
        <v>0.9826589595375722</v>
      </c>
      <c r="N13" s="37">
        <v>32</v>
      </c>
      <c r="O13" s="27">
        <v>38</v>
      </c>
      <c r="P13" s="67">
        <f t="shared" si="6"/>
        <v>12.794612794612794</v>
      </c>
      <c r="Q13" s="27">
        <v>101</v>
      </c>
      <c r="R13" s="67">
        <f t="shared" si="2"/>
        <v>29.705882352941178</v>
      </c>
      <c r="S13" s="27">
        <v>983</v>
      </c>
      <c r="T13" s="27">
        <v>39</v>
      </c>
      <c r="U13" s="27">
        <v>11</v>
      </c>
      <c r="V13" s="27">
        <v>9</v>
      </c>
      <c r="W13" s="67">
        <f t="shared" si="3"/>
        <v>17.352941176470587</v>
      </c>
      <c r="X13" s="32">
        <v>0</v>
      </c>
    </row>
    <row r="14" spans="1:24" s="4" customFormat="1" ht="12">
      <c r="A14" s="4">
        <v>11</v>
      </c>
      <c r="B14" s="26" t="s">
        <v>24</v>
      </c>
      <c r="C14" s="27" t="s">
        <v>14</v>
      </c>
      <c r="D14" s="27" t="s">
        <v>33</v>
      </c>
      <c r="E14" s="27">
        <v>424</v>
      </c>
      <c r="F14" s="27">
        <v>289</v>
      </c>
      <c r="G14" s="79">
        <f t="shared" si="4"/>
        <v>68.16037735849056</v>
      </c>
      <c r="H14" s="89">
        <v>2999</v>
      </c>
      <c r="I14" s="84">
        <f t="shared" si="5"/>
        <v>10.377162629757786</v>
      </c>
      <c r="J14" s="27">
        <v>286</v>
      </c>
      <c r="K14" s="68">
        <f>E14/J14</f>
        <v>1.4825174825174825</v>
      </c>
      <c r="L14" s="27">
        <v>403</v>
      </c>
      <c r="M14" s="68">
        <f>E14/L14</f>
        <v>1.0521091811414391</v>
      </c>
      <c r="N14" s="27">
        <v>13</v>
      </c>
      <c r="O14" s="27">
        <v>41</v>
      </c>
      <c r="P14" s="67">
        <f t="shared" si="6"/>
        <v>14.335664335664337</v>
      </c>
      <c r="Q14" s="27">
        <v>78</v>
      </c>
      <c r="R14" s="67">
        <f t="shared" si="2"/>
        <v>18.39622641509434</v>
      </c>
      <c r="S14" s="27">
        <v>720</v>
      </c>
      <c r="T14" s="27">
        <v>26</v>
      </c>
      <c r="U14" s="27">
        <v>0</v>
      </c>
      <c r="V14" s="27">
        <v>26</v>
      </c>
      <c r="W14" s="67">
        <f t="shared" si="3"/>
        <v>12.264150943396226</v>
      </c>
      <c r="X14" s="32">
        <v>84</v>
      </c>
    </row>
    <row r="15" spans="1:24" s="4" customFormat="1" ht="12">
      <c r="A15" s="4">
        <v>12</v>
      </c>
      <c r="B15" s="26" t="s">
        <v>23</v>
      </c>
      <c r="C15" s="27" t="s">
        <v>55</v>
      </c>
      <c r="D15" s="27" t="s">
        <v>32</v>
      </c>
      <c r="E15" s="27">
        <v>412</v>
      </c>
      <c r="F15" s="27">
        <v>227</v>
      </c>
      <c r="G15" s="80">
        <f>F15/(E15/100)</f>
        <v>55.09708737864077</v>
      </c>
      <c r="H15" s="89">
        <v>2900</v>
      </c>
      <c r="I15" s="84">
        <f t="shared" si="5"/>
        <v>12.775330396475772</v>
      </c>
      <c r="J15" s="70" t="s">
        <v>10</v>
      </c>
      <c r="K15" s="72" t="s">
        <v>10</v>
      </c>
      <c r="L15" s="70" t="s">
        <v>10</v>
      </c>
      <c r="M15" s="70" t="s">
        <v>10</v>
      </c>
      <c r="N15" s="70">
        <v>10</v>
      </c>
      <c r="O15" s="70" t="s">
        <v>10</v>
      </c>
      <c r="P15" s="70" t="s">
        <v>10</v>
      </c>
      <c r="Q15" s="70" t="s">
        <v>10</v>
      </c>
      <c r="R15" s="71" t="s">
        <v>10</v>
      </c>
      <c r="S15" s="70" t="s">
        <v>10</v>
      </c>
      <c r="T15" s="27">
        <v>62</v>
      </c>
      <c r="U15" s="27">
        <v>10</v>
      </c>
      <c r="V15" s="27">
        <v>90</v>
      </c>
      <c r="W15" s="69">
        <f>(T15+U15+V15)/(E15/100)</f>
        <v>39.32038834951456</v>
      </c>
      <c r="X15" s="32">
        <v>23</v>
      </c>
    </row>
    <row r="16" spans="1:24" s="4" customFormat="1" ht="12">
      <c r="A16" s="4">
        <v>13</v>
      </c>
      <c r="B16" s="26" t="s">
        <v>27</v>
      </c>
      <c r="C16" s="27" t="s">
        <v>54</v>
      </c>
      <c r="D16" s="27" t="s">
        <v>32</v>
      </c>
      <c r="E16" s="37">
        <v>308</v>
      </c>
      <c r="F16" s="27">
        <v>250</v>
      </c>
      <c r="G16" s="79">
        <f>F16/(E16/100)</f>
        <v>81.16883116883116</v>
      </c>
      <c r="H16" s="89">
        <v>2888</v>
      </c>
      <c r="I16" s="84">
        <f>H16/F16</f>
        <v>11.552</v>
      </c>
      <c r="J16" s="70">
        <v>250</v>
      </c>
      <c r="K16" s="68">
        <f t="shared" si="0"/>
        <v>1.232</v>
      </c>
      <c r="L16" s="70">
        <v>299</v>
      </c>
      <c r="M16" s="68">
        <f t="shared" si="1"/>
        <v>1.0301003344481605</v>
      </c>
      <c r="N16" s="70">
        <v>39</v>
      </c>
      <c r="O16" s="70" t="s">
        <v>10</v>
      </c>
      <c r="P16" s="70" t="s">
        <v>10</v>
      </c>
      <c r="Q16" s="70">
        <v>88</v>
      </c>
      <c r="R16" s="67">
        <f t="shared" si="2"/>
        <v>28.57142857142857</v>
      </c>
      <c r="S16" s="70">
        <v>857</v>
      </c>
      <c r="T16" s="27">
        <v>21</v>
      </c>
      <c r="U16" s="27">
        <v>12</v>
      </c>
      <c r="V16" s="27">
        <v>6</v>
      </c>
      <c r="W16" s="67">
        <f>(T16+U16+V16)/(E16/100)</f>
        <v>12.662337662337663</v>
      </c>
      <c r="X16" s="32">
        <v>16</v>
      </c>
    </row>
    <row r="17" spans="1:24" s="4" customFormat="1" ht="12">
      <c r="A17" s="4">
        <v>14</v>
      </c>
      <c r="B17" s="26" t="s">
        <v>16</v>
      </c>
      <c r="C17" s="33" t="s">
        <v>14</v>
      </c>
      <c r="D17" s="33" t="s">
        <v>31</v>
      </c>
      <c r="E17" s="27">
        <v>362</v>
      </c>
      <c r="F17" s="27">
        <v>270</v>
      </c>
      <c r="G17" s="79">
        <f t="shared" si="4"/>
        <v>74.58563535911603</v>
      </c>
      <c r="H17" s="89">
        <v>2858</v>
      </c>
      <c r="I17" s="84">
        <f t="shared" si="5"/>
        <v>10.585185185185185</v>
      </c>
      <c r="J17" s="27">
        <v>265</v>
      </c>
      <c r="K17" s="68">
        <f t="shared" si="0"/>
        <v>1.3660377358490565</v>
      </c>
      <c r="L17" s="27">
        <v>321</v>
      </c>
      <c r="M17" s="68">
        <f t="shared" si="1"/>
        <v>1.1277258566978192</v>
      </c>
      <c r="N17" s="37">
        <v>59</v>
      </c>
      <c r="O17" s="27">
        <v>33</v>
      </c>
      <c r="P17" s="67">
        <f t="shared" si="6"/>
        <v>12.452830188679245</v>
      </c>
      <c r="Q17" s="27">
        <v>75</v>
      </c>
      <c r="R17" s="67">
        <f t="shared" si="2"/>
        <v>20.718232044198896</v>
      </c>
      <c r="S17" s="27">
        <v>730</v>
      </c>
      <c r="T17" s="27">
        <v>10</v>
      </c>
      <c r="U17" s="27">
        <v>30</v>
      </c>
      <c r="V17" s="27">
        <v>25</v>
      </c>
      <c r="W17" s="67">
        <f t="shared" si="3"/>
        <v>17.955801104972377</v>
      </c>
      <c r="X17" s="32">
        <v>23</v>
      </c>
    </row>
    <row r="18" spans="1:24" s="4" customFormat="1" ht="12">
      <c r="A18" s="4">
        <v>15</v>
      </c>
      <c r="B18" s="26" t="s">
        <v>52</v>
      </c>
      <c r="C18" s="27" t="s">
        <v>30</v>
      </c>
      <c r="D18" s="27" t="s">
        <v>33</v>
      </c>
      <c r="E18" s="37">
        <v>289</v>
      </c>
      <c r="F18" s="27">
        <v>245</v>
      </c>
      <c r="G18" s="79">
        <f t="shared" si="4"/>
        <v>84.7750865051903</v>
      </c>
      <c r="H18" s="89">
        <v>2846</v>
      </c>
      <c r="I18" s="84">
        <f t="shared" si="5"/>
        <v>11.616326530612245</v>
      </c>
      <c r="J18" s="70" t="s">
        <v>10</v>
      </c>
      <c r="K18" s="72" t="s">
        <v>10</v>
      </c>
      <c r="L18" s="70" t="s">
        <v>10</v>
      </c>
      <c r="M18" s="72" t="s">
        <v>10</v>
      </c>
      <c r="N18" s="70" t="s">
        <v>10</v>
      </c>
      <c r="O18" s="27">
        <v>50</v>
      </c>
      <c r="P18" s="71" t="s">
        <v>10</v>
      </c>
      <c r="Q18" s="27">
        <v>80</v>
      </c>
      <c r="R18" s="67">
        <f t="shared" si="2"/>
        <v>27.681660899653977</v>
      </c>
      <c r="S18" s="27">
        <v>815</v>
      </c>
      <c r="T18" s="27">
        <v>7</v>
      </c>
      <c r="U18" s="27">
        <v>0</v>
      </c>
      <c r="V18" s="27">
        <v>0</v>
      </c>
      <c r="W18" s="69">
        <f t="shared" si="3"/>
        <v>2.422145328719723</v>
      </c>
      <c r="X18" s="32">
        <v>37</v>
      </c>
    </row>
    <row r="19" spans="1:24" s="4" customFormat="1" ht="12">
      <c r="A19" s="4">
        <v>16</v>
      </c>
      <c r="B19" s="26" t="s">
        <v>8</v>
      </c>
      <c r="C19" s="33" t="s">
        <v>9</v>
      </c>
      <c r="D19" s="33" t="s">
        <v>32</v>
      </c>
      <c r="E19" s="37">
        <v>244</v>
      </c>
      <c r="F19" s="27">
        <v>221</v>
      </c>
      <c r="G19" s="80">
        <f>F19/(E19/100)</f>
        <v>90.57377049180329</v>
      </c>
      <c r="H19" s="89">
        <v>2707</v>
      </c>
      <c r="I19" s="84">
        <f>H19/F19</f>
        <v>12.248868778280542</v>
      </c>
      <c r="J19" s="27">
        <v>222</v>
      </c>
      <c r="K19" s="68">
        <f>E19/J19</f>
        <v>1.0990990990990992</v>
      </c>
      <c r="L19" s="27">
        <v>251</v>
      </c>
      <c r="M19" s="68">
        <f>E19/L19</f>
        <v>0.9721115537848606</v>
      </c>
      <c r="N19" s="37">
        <v>52</v>
      </c>
      <c r="O19" s="27">
        <v>66</v>
      </c>
      <c r="P19" s="69">
        <f>O19/(J19/100)</f>
        <v>29.729729729729726</v>
      </c>
      <c r="Q19" s="27">
        <v>104</v>
      </c>
      <c r="R19" s="69">
        <f>Q19/(E19/100)</f>
        <v>42.622950819672134</v>
      </c>
      <c r="S19" s="27">
        <v>1155</v>
      </c>
      <c r="T19" s="27">
        <v>0</v>
      </c>
      <c r="U19" s="27">
        <v>3</v>
      </c>
      <c r="V19" s="27">
        <v>20</v>
      </c>
      <c r="W19" s="69">
        <f>(T19+U19+V19)/(E19/100)</f>
        <v>9.426229508196721</v>
      </c>
      <c r="X19" s="32">
        <v>0</v>
      </c>
    </row>
    <row r="20" spans="1:24" s="4" customFormat="1" ht="12">
      <c r="A20" s="4">
        <v>17</v>
      </c>
      <c r="B20" s="26" t="s">
        <v>25</v>
      </c>
      <c r="C20" s="27" t="s">
        <v>6</v>
      </c>
      <c r="D20" s="27" t="s">
        <v>33</v>
      </c>
      <c r="E20" s="37">
        <v>330</v>
      </c>
      <c r="F20" s="27">
        <v>227</v>
      </c>
      <c r="G20" s="79">
        <f t="shared" si="4"/>
        <v>68.7878787878788</v>
      </c>
      <c r="H20" s="89">
        <v>2560</v>
      </c>
      <c r="I20" s="84">
        <f t="shared" si="5"/>
        <v>11.277533039647578</v>
      </c>
      <c r="J20" s="27">
        <v>275</v>
      </c>
      <c r="K20" s="68">
        <f t="shared" si="0"/>
        <v>1.2</v>
      </c>
      <c r="L20" s="27">
        <v>361</v>
      </c>
      <c r="M20" s="68">
        <f t="shared" si="1"/>
        <v>0.9141274238227147</v>
      </c>
      <c r="N20" s="27">
        <v>0</v>
      </c>
      <c r="O20" s="27">
        <v>50</v>
      </c>
      <c r="P20" s="67">
        <f t="shared" si="6"/>
        <v>18.181818181818183</v>
      </c>
      <c r="Q20" s="27">
        <v>71</v>
      </c>
      <c r="R20" s="67">
        <f t="shared" si="2"/>
        <v>21.515151515151516</v>
      </c>
      <c r="S20" s="27">
        <v>683</v>
      </c>
      <c r="T20" s="27">
        <v>26</v>
      </c>
      <c r="U20" s="27">
        <v>40</v>
      </c>
      <c r="V20" s="27">
        <v>6</v>
      </c>
      <c r="W20" s="67">
        <f t="shared" si="3"/>
        <v>21.81818181818182</v>
      </c>
      <c r="X20" s="32">
        <v>31</v>
      </c>
    </row>
    <row r="21" spans="1:24" s="4" customFormat="1" ht="12.75" thickBot="1">
      <c r="A21" s="4">
        <v>18</v>
      </c>
      <c r="B21" s="47" t="s">
        <v>28</v>
      </c>
      <c r="C21" s="48" t="s">
        <v>53</v>
      </c>
      <c r="D21" s="48" t="s">
        <v>32</v>
      </c>
      <c r="E21" s="74">
        <v>208</v>
      </c>
      <c r="F21" s="48">
        <v>168</v>
      </c>
      <c r="G21" s="81">
        <f>F21/(E21/100)</f>
        <v>80.76923076923076</v>
      </c>
      <c r="H21" s="90">
        <v>2022</v>
      </c>
      <c r="I21" s="85">
        <f>H21/F21</f>
        <v>12.035714285714286</v>
      </c>
      <c r="J21" s="75" t="s">
        <v>10</v>
      </c>
      <c r="K21" s="76" t="s">
        <v>10</v>
      </c>
      <c r="L21" s="75" t="s">
        <v>10</v>
      </c>
      <c r="M21" s="75" t="s">
        <v>10</v>
      </c>
      <c r="N21" s="75" t="s">
        <v>10</v>
      </c>
      <c r="O21" s="75" t="s">
        <v>10</v>
      </c>
      <c r="P21" s="75" t="s">
        <v>10</v>
      </c>
      <c r="Q21" s="75" t="s">
        <v>10</v>
      </c>
      <c r="R21" s="137" t="s">
        <v>10</v>
      </c>
      <c r="S21" s="75" t="s">
        <v>10</v>
      </c>
      <c r="T21" s="48">
        <v>0</v>
      </c>
      <c r="U21" s="48">
        <v>0</v>
      </c>
      <c r="V21" s="48">
        <v>0</v>
      </c>
      <c r="W21" s="77">
        <f>(T21+U21+V21)/(E21/100)</f>
        <v>0</v>
      </c>
      <c r="X21" s="55">
        <v>40</v>
      </c>
    </row>
    <row r="22" spans="2:24" s="4" customFormat="1" ht="12.75" thickBot="1">
      <c r="B22" s="56" t="s">
        <v>68</v>
      </c>
      <c r="C22" s="57" t="s">
        <v>69</v>
      </c>
      <c r="D22" s="57" t="s">
        <v>70</v>
      </c>
      <c r="E22" s="58">
        <f>SUM(E4:E21)/18</f>
        <v>373.05555555555554</v>
      </c>
      <c r="F22" s="58">
        <f>SUM(F4:F21)/18</f>
        <v>289.8333333333333</v>
      </c>
      <c r="G22" s="82">
        <f>SUM(G4:G21)/18</f>
        <v>78.55250904486807</v>
      </c>
      <c r="H22" s="107">
        <f>SUM(H4:H21)/17</f>
        <v>3549.529411764706</v>
      </c>
      <c r="I22" s="86">
        <f>SUM(I4:I21)/18</f>
        <v>11.588572150936344</v>
      </c>
      <c r="J22" s="58">
        <f>SUM(J4:J21)/15</f>
        <v>283.3333333333333</v>
      </c>
      <c r="K22" s="59">
        <f>SUM(K4:K21)/15</f>
        <v>1.3602917750779835</v>
      </c>
      <c r="L22" s="58">
        <f>SUM(L4:L21)/15</f>
        <v>355.53333333333336</v>
      </c>
      <c r="M22" s="59">
        <f>SUM(M4:M21)/15</f>
        <v>1.0865812528677796</v>
      </c>
      <c r="N22" s="60">
        <f>SUM(N4:N21)/15</f>
        <v>27.333333333333332</v>
      </c>
      <c r="O22" s="58">
        <f>SUM(O4:O21)/12</f>
        <v>49.083333333333336</v>
      </c>
      <c r="P22" s="58">
        <f>SUM(P4:P21)/11</f>
        <v>17.533623539401027</v>
      </c>
      <c r="Q22" s="58">
        <f>SUM(Q4:Q21)/15</f>
        <v>84.46666666666667</v>
      </c>
      <c r="R22" s="58">
        <f>SUM(R4:R21)/15</f>
        <v>22.945706046590246</v>
      </c>
      <c r="S22" s="58">
        <f>SUM(S4:S21)/15</f>
        <v>841.4</v>
      </c>
      <c r="T22" s="58">
        <f>SUM(T4:T21)/18</f>
        <v>20.88888888888889</v>
      </c>
      <c r="U22" s="58">
        <f>SUM(U4:U21)/18</f>
        <v>16.27777777777778</v>
      </c>
      <c r="V22" s="58">
        <f>SUM(V4:V21)/18</f>
        <v>18.27777777777778</v>
      </c>
      <c r="W22" s="58">
        <f>SUM(W4:W21)/18</f>
        <v>14.097396557474365</v>
      </c>
      <c r="X22" s="61">
        <f>SUM(X4:X21)/18</f>
        <v>24.77777777777778</v>
      </c>
    </row>
    <row r="23" ht="12.75">
      <c r="I23" s="1"/>
    </row>
    <row r="24" spans="1:24" ht="12.75">
      <c r="A24" s="13"/>
      <c r="B24" s="14" t="s">
        <v>56</v>
      </c>
      <c r="C24" s="13"/>
      <c r="D24" s="13"/>
      <c r="E24" s="13"/>
      <c r="F24" s="13"/>
      <c r="G24" s="13"/>
      <c r="H24" s="13"/>
      <c r="I24" s="15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</row>
    <row r="25" spans="1:24" ht="12.75">
      <c r="A25" s="13"/>
      <c r="B25" s="13" t="s">
        <v>77</v>
      </c>
      <c r="C25" s="13"/>
      <c r="D25" s="13"/>
      <c r="E25" s="13"/>
      <c r="F25" s="13"/>
      <c r="G25" s="13"/>
      <c r="H25" s="13"/>
      <c r="I25" s="15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2.75">
      <c r="A26" s="13"/>
      <c r="B26" s="13" t="s">
        <v>75</v>
      </c>
      <c r="C26" s="13"/>
      <c r="D26" s="13"/>
      <c r="E26" s="13"/>
      <c r="F26" s="13"/>
      <c r="G26" s="13"/>
      <c r="H26" s="13"/>
      <c r="I26" s="15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2.75">
      <c r="A27" s="13"/>
      <c r="B27" s="13" t="s">
        <v>76</v>
      </c>
      <c r="C27" s="13"/>
      <c r="D27" s="13"/>
      <c r="E27" s="13"/>
      <c r="F27" s="13"/>
      <c r="G27" s="13"/>
      <c r="H27" s="13"/>
      <c r="I27" s="15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2.75">
      <c r="A28" s="13"/>
      <c r="B28" s="13"/>
      <c r="C28" s="13"/>
      <c r="D28" s="13"/>
      <c r="E28" s="13"/>
      <c r="F28" s="13"/>
      <c r="G28" s="13"/>
      <c r="H28" s="13"/>
      <c r="I28" s="15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2.75">
      <c r="A29" s="13"/>
      <c r="B29" s="14"/>
      <c r="C29" s="13"/>
      <c r="D29" s="13"/>
      <c r="E29" s="13"/>
      <c r="F29" s="13"/>
      <c r="G29" s="13"/>
      <c r="H29" s="13"/>
      <c r="I29" s="15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2.75">
      <c r="A30" s="13"/>
      <c r="B30" s="13"/>
      <c r="C30" s="13"/>
      <c r="D30" s="13"/>
      <c r="E30" s="13"/>
      <c r="F30" s="13"/>
      <c r="G30" s="13"/>
      <c r="H30" s="13"/>
      <c r="I30" s="15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2.75">
      <c r="A31" s="13"/>
      <c r="B31" s="13"/>
      <c r="C31" s="13"/>
      <c r="D31" s="13"/>
      <c r="E31" s="13"/>
      <c r="F31" s="13"/>
      <c r="G31" s="13"/>
      <c r="H31" s="13"/>
      <c r="I31" s="15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2.75">
      <c r="A32" s="13"/>
      <c r="B32" s="13"/>
      <c r="C32" s="13"/>
      <c r="D32" s="13"/>
      <c r="E32" s="13"/>
      <c r="F32" s="13"/>
      <c r="G32" s="13"/>
      <c r="H32" s="13"/>
      <c r="I32" s="15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1:24" ht="12.75">
      <c r="A33" s="13"/>
      <c r="B33" s="13"/>
      <c r="C33" s="13"/>
      <c r="D33" s="13"/>
      <c r="E33" s="13"/>
      <c r="F33" s="13"/>
      <c r="G33" s="13"/>
      <c r="H33" s="13"/>
      <c r="I33" s="15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1:24" ht="12.75">
      <c r="A34" s="13"/>
      <c r="B34" s="13"/>
      <c r="C34" s="13"/>
      <c r="D34" s="13"/>
      <c r="E34" s="13"/>
      <c r="F34" s="13"/>
      <c r="G34" s="13"/>
      <c r="H34" s="13"/>
      <c r="I34" s="15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1:24" ht="12.75">
      <c r="A35" s="13"/>
      <c r="B35" s="13"/>
      <c r="C35" s="13"/>
      <c r="D35" s="13"/>
      <c r="E35" s="13"/>
      <c r="F35" s="13"/>
      <c r="G35" s="13"/>
      <c r="H35" s="13"/>
      <c r="I35" s="15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1:24" ht="12.75">
      <c r="A36" s="13"/>
      <c r="B36" s="13"/>
      <c r="C36" s="13"/>
      <c r="D36" s="13"/>
      <c r="E36" s="13"/>
      <c r="F36" s="13"/>
      <c r="G36" s="13"/>
      <c r="H36" s="13"/>
      <c r="I36" s="15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6"/>
  <sheetViews>
    <sheetView workbookViewId="0" topLeftCell="A1">
      <selection activeCell="R4" sqref="R4:R21"/>
    </sheetView>
  </sheetViews>
  <sheetFormatPr defaultColWidth="9.00390625" defaultRowHeight="12.75"/>
  <cols>
    <col min="1" max="1" width="2.75390625" style="0" customWidth="1"/>
    <col min="2" max="2" width="13.00390625" style="0" customWidth="1"/>
    <col min="3" max="4" width="4.625" style="0" customWidth="1"/>
    <col min="5" max="5" width="6.00390625" style="0" bestFit="1" customWidth="1"/>
    <col min="6" max="6" width="5.375" style="0" bestFit="1" customWidth="1"/>
    <col min="7" max="7" width="3.75390625" style="0" bestFit="1" customWidth="1"/>
    <col min="8" max="8" width="7.125" style="0" bestFit="1" customWidth="1"/>
    <col min="9" max="9" width="6.875" style="0" bestFit="1" customWidth="1"/>
    <col min="10" max="10" width="4.25390625" style="0" bestFit="1" customWidth="1"/>
    <col min="11" max="11" width="3.75390625" style="0" customWidth="1"/>
    <col min="12" max="12" width="4.125" style="0" bestFit="1" customWidth="1"/>
    <col min="13" max="13" width="3.75390625" style="0" bestFit="1" customWidth="1"/>
    <col min="14" max="14" width="4.75390625" style="0" customWidth="1"/>
    <col min="15" max="15" width="3.75390625" style="0" bestFit="1" customWidth="1"/>
    <col min="16" max="16" width="3.00390625" style="0" bestFit="1" customWidth="1"/>
    <col min="17" max="17" width="4.875" style="0" bestFit="1" customWidth="1"/>
    <col min="18" max="18" width="3.625" style="0" customWidth="1"/>
    <col min="19" max="19" width="6.00390625" style="0" customWidth="1"/>
    <col min="20" max="20" width="5.375" style="0" bestFit="1" customWidth="1"/>
    <col min="21" max="21" width="6.00390625" style="0" bestFit="1" customWidth="1"/>
    <col min="22" max="22" width="5.875" style="0" bestFit="1" customWidth="1"/>
    <col min="23" max="23" width="4.00390625" style="0" bestFit="1" customWidth="1"/>
    <col min="24" max="24" width="7.375" style="0" bestFit="1" customWidth="1"/>
  </cols>
  <sheetData>
    <row r="1" spans="2:24" ht="18.75">
      <c r="B1" s="5" t="s">
        <v>0</v>
      </c>
      <c r="C1" s="6"/>
      <c r="D1" s="6"/>
      <c r="E1" s="6"/>
      <c r="F1" s="6"/>
      <c r="G1" s="6"/>
      <c r="H1" s="6"/>
      <c r="I1" s="7"/>
      <c r="J1" s="6"/>
      <c r="K1" s="6"/>
      <c r="L1" s="6"/>
      <c r="M1" s="6"/>
      <c r="N1" s="11" t="s">
        <v>78</v>
      </c>
      <c r="O1" s="12"/>
      <c r="P1" s="12"/>
      <c r="Q1" s="12"/>
      <c r="R1" s="12"/>
      <c r="S1" s="12"/>
      <c r="T1" s="12"/>
      <c r="U1" s="12"/>
      <c r="V1" s="12"/>
      <c r="W1" s="12"/>
      <c r="X1" s="12"/>
    </row>
    <row r="2" spans="2:24" ht="18.75">
      <c r="B2" s="8"/>
      <c r="C2" s="9"/>
      <c r="D2" s="9"/>
      <c r="E2" s="9"/>
      <c r="F2" s="9"/>
      <c r="G2" s="9"/>
      <c r="H2" s="9"/>
      <c r="I2" s="10"/>
      <c r="J2" s="9"/>
      <c r="K2" s="9"/>
      <c r="L2" s="9"/>
      <c r="M2" s="9"/>
      <c r="N2" s="11"/>
      <c r="O2" s="12"/>
      <c r="P2" s="12"/>
      <c r="Q2" s="12"/>
      <c r="R2" s="12"/>
      <c r="S2" s="12"/>
      <c r="T2" s="12"/>
      <c r="U2" s="12"/>
      <c r="V2" s="12"/>
      <c r="W2" s="12"/>
      <c r="X2" s="12"/>
    </row>
    <row r="3" spans="1:24" ht="13.5" thickBot="1">
      <c r="A3" s="4"/>
      <c r="B3" s="16" t="s">
        <v>1</v>
      </c>
      <c r="C3" s="16" t="s">
        <v>2</v>
      </c>
      <c r="D3" s="17" t="s">
        <v>72</v>
      </c>
      <c r="E3" s="16" t="s">
        <v>46</v>
      </c>
      <c r="F3" s="16" t="s">
        <v>47</v>
      </c>
      <c r="G3" s="16" t="s">
        <v>37</v>
      </c>
      <c r="H3" s="16" t="s">
        <v>20</v>
      </c>
      <c r="I3" s="18" t="s">
        <v>45</v>
      </c>
      <c r="J3" s="16" t="s">
        <v>3</v>
      </c>
      <c r="K3" s="16" t="s">
        <v>35</v>
      </c>
      <c r="L3" s="16" t="s">
        <v>4</v>
      </c>
      <c r="M3" s="16" t="s">
        <v>36</v>
      </c>
      <c r="N3" s="16" t="s">
        <v>48</v>
      </c>
      <c r="O3" s="16" t="s">
        <v>49</v>
      </c>
      <c r="P3" s="16" t="s">
        <v>40</v>
      </c>
      <c r="Q3" s="16" t="s">
        <v>50</v>
      </c>
      <c r="R3" s="16" t="s">
        <v>39</v>
      </c>
      <c r="S3" s="16" t="s">
        <v>51</v>
      </c>
      <c r="T3" s="16" t="s">
        <v>42</v>
      </c>
      <c r="U3" s="16" t="s">
        <v>43</v>
      </c>
      <c r="V3" s="16" t="s">
        <v>44</v>
      </c>
      <c r="W3" s="16" t="s">
        <v>38</v>
      </c>
      <c r="X3" s="16" t="s">
        <v>7</v>
      </c>
    </row>
    <row r="4" spans="1:24" ht="12.75">
      <c r="A4" s="4">
        <v>1</v>
      </c>
      <c r="B4" s="19" t="s">
        <v>15</v>
      </c>
      <c r="C4" s="20" t="s">
        <v>14</v>
      </c>
      <c r="D4" s="20" t="s">
        <v>31</v>
      </c>
      <c r="E4" s="91">
        <v>350</v>
      </c>
      <c r="F4" s="96">
        <v>330</v>
      </c>
      <c r="G4" s="103">
        <f aca="true" t="shared" si="0" ref="G4:G20">F4/(E4/100)</f>
        <v>94.28571428571429</v>
      </c>
      <c r="H4" s="99">
        <v>3932</v>
      </c>
      <c r="I4" s="93">
        <f aca="true" t="shared" si="1" ref="I4:I21">H4/F4</f>
        <v>11.915151515151516</v>
      </c>
      <c r="J4" s="63">
        <v>277</v>
      </c>
      <c r="K4" s="65">
        <f aca="true" t="shared" si="2" ref="K4:K19">E4/J4</f>
        <v>1.263537906137184</v>
      </c>
      <c r="L4" s="63">
        <v>375</v>
      </c>
      <c r="M4" s="65">
        <f aca="true" t="shared" si="3" ref="M4:M19">E4/L4</f>
        <v>0.9333333333333333</v>
      </c>
      <c r="N4" s="91">
        <v>73</v>
      </c>
      <c r="O4" s="63">
        <v>36</v>
      </c>
      <c r="P4" s="64">
        <f aca="true" t="shared" si="4" ref="P4:P20">O4/(J4/100)</f>
        <v>12.99638989169675</v>
      </c>
      <c r="Q4" s="63">
        <v>65</v>
      </c>
      <c r="R4" s="64">
        <f aca="true" t="shared" si="5" ref="R4:R20">Q4/(E4/100)</f>
        <v>18.571428571428573</v>
      </c>
      <c r="S4" s="63">
        <v>709</v>
      </c>
      <c r="T4" s="63">
        <v>19</v>
      </c>
      <c r="U4" s="63">
        <v>0</v>
      </c>
      <c r="V4" s="63">
        <v>12</v>
      </c>
      <c r="W4" s="92">
        <f aca="true" t="shared" si="6" ref="W4:W20">(T4+U4+V4)/(E4/100)</f>
        <v>8.857142857142858</v>
      </c>
      <c r="X4" s="66">
        <v>0</v>
      </c>
    </row>
    <row r="5" spans="1:24" ht="12.75">
      <c r="A5" s="4">
        <v>2</v>
      </c>
      <c r="B5" s="26" t="s">
        <v>11</v>
      </c>
      <c r="C5" s="33" t="s">
        <v>6</v>
      </c>
      <c r="D5" s="33" t="s">
        <v>31</v>
      </c>
      <c r="E5" s="27">
        <v>384</v>
      </c>
      <c r="F5" s="97">
        <v>355</v>
      </c>
      <c r="G5" s="104">
        <f t="shared" si="0"/>
        <v>92.44791666666667</v>
      </c>
      <c r="H5" s="100">
        <v>4002</v>
      </c>
      <c r="I5" s="94">
        <f t="shared" si="1"/>
        <v>11.273239436619718</v>
      </c>
      <c r="J5" s="27">
        <v>293</v>
      </c>
      <c r="K5" s="68">
        <f>E5/J5</f>
        <v>1.310580204778157</v>
      </c>
      <c r="L5" s="27">
        <v>366</v>
      </c>
      <c r="M5" s="68">
        <f>E5/L5</f>
        <v>1.0491803278688525</v>
      </c>
      <c r="N5" s="27">
        <v>22</v>
      </c>
      <c r="O5" s="70" t="s">
        <v>10</v>
      </c>
      <c r="P5" s="70" t="s">
        <v>10</v>
      </c>
      <c r="Q5" s="27">
        <v>82</v>
      </c>
      <c r="R5" s="67">
        <f t="shared" si="5"/>
        <v>21.354166666666668</v>
      </c>
      <c r="S5" s="27">
        <v>837</v>
      </c>
      <c r="T5" s="27">
        <v>7</v>
      </c>
      <c r="U5" s="27">
        <v>0</v>
      </c>
      <c r="V5" s="27">
        <v>18</v>
      </c>
      <c r="W5" s="69">
        <f t="shared" si="6"/>
        <v>6.510416666666667</v>
      </c>
      <c r="X5" s="32">
        <v>11</v>
      </c>
    </row>
    <row r="6" spans="1:24" ht="12.75">
      <c r="A6" s="4">
        <v>3</v>
      </c>
      <c r="B6" s="26" t="s">
        <v>26</v>
      </c>
      <c r="C6" s="27" t="s">
        <v>18</v>
      </c>
      <c r="D6" s="27" t="s">
        <v>32</v>
      </c>
      <c r="E6" s="37">
        <v>352</v>
      </c>
      <c r="F6" s="97">
        <v>325</v>
      </c>
      <c r="G6" s="104">
        <f t="shared" si="0"/>
        <v>92.32954545454545</v>
      </c>
      <c r="H6" s="100">
        <v>3496</v>
      </c>
      <c r="I6" s="94">
        <f t="shared" si="1"/>
        <v>10.756923076923076</v>
      </c>
      <c r="J6" s="27">
        <v>294</v>
      </c>
      <c r="K6" s="68">
        <f t="shared" si="2"/>
        <v>1.1972789115646258</v>
      </c>
      <c r="L6" s="27">
        <v>339</v>
      </c>
      <c r="M6" s="68">
        <f t="shared" si="3"/>
        <v>1.0383480825958702</v>
      </c>
      <c r="N6" s="70" t="s">
        <v>10</v>
      </c>
      <c r="O6" s="70" t="s">
        <v>10</v>
      </c>
      <c r="P6" s="71" t="s">
        <v>10</v>
      </c>
      <c r="Q6" s="70" t="s">
        <v>10</v>
      </c>
      <c r="R6" s="71" t="s">
        <v>10</v>
      </c>
      <c r="S6" s="70" t="s">
        <v>10</v>
      </c>
      <c r="T6" s="27">
        <v>10</v>
      </c>
      <c r="U6" s="27">
        <v>15</v>
      </c>
      <c r="V6" s="27">
        <v>2</v>
      </c>
      <c r="W6" s="69">
        <f t="shared" si="6"/>
        <v>7.670454545454546</v>
      </c>
      <c r="X6" s="73" t="s">
        <v>10</v>
      </c>
    </row>
    <row r="7" spans="1:24" ht="12.75">
      <c r="A7" s="4">
        <v>4</v>
      </c>
      <c r="B7" s="26" t="s">
        <v>8</v>
      </c>
      <c r="C7" s="33" t="s">
        <v>9</v>
      </c>
      <c r="D7" s="33" t="s">
        <v>32</v>
      </c>
      <c r="E7" s="37">
        <v>244</v>
      </c>
      <c r="F7" s="97">
        <v>221</v>
      </c>
      <c r="G7" s="104">
        <f>F7/(E7/100)</f>
        <v>90.57377049180329</v>
      </c>
      <c r="H7" s="100">
        <v>2707</v>
      </c>
      <c r="I7" s="94">
        <f>H7/F7</f>
        <v>12.248868778280542</v>
      </c>
      <c r="J7" s="27">
        <v>222</v>
      </c>
      <c r="K7" s="68">
        <f>E7/J7</f>
        <v>1.0990990990990992</v>
      </c>
      <c r="L7" s="27">
        <v>251</v>
      </c>
      <c r="M7" s="68">
        <f>E7/L7</f>
        <v>0.9721115537848606</v>
      </c>
      <c r="N7" s="37">
        <v>52</v>
      </c>
      <c r="O7" s="27">
        <v>66</v>
      </c>
      <c r="P7" s="69">
        <f>O7/(J7/100)</f>
        <v>29.729729729729726</v>
      </c>
      <c r="Q7" s="27">
        <v>104</v>
      </c>
      <c r="R7" s="69">
        <f>Q7/(E7/100)</f>
        <v>42.622950819672134</v>
      </c>
      <c r="S7" s="27">
        <v>1155</v>
      </c>
      <c r="T7" s="27">
        <v>0</v>
      </c>
      <c r="U7" s="27">
        <v>3</v>
      </c>
      <c r="V7" s="27">
        <v>20</v>
      </c>
      <c r="W7" s="69">
        <f>(T7+U7+V7)/(E7/100)</f>
        <v>9.426229508196721</v>
      </c>
      <c r="X7" s="32">
        <v>0</v>
      </c>
    </row>
    <row r="8" spans="1:24" ht="12.75">
      <c r="A8" s="4">
        <v>5</v>
      </c>
      <c r="B8" s="26" t="s">
        <v>52</v>
      </c>
      <c r="C8" s="27" t="s">
        <v>30</v>
      </c>
      <c r="D8" s="27" t="s">
        <v>33</v>
      </c>
      <c r="E8" s="37">
        <v>289</v>
      </c>
      <c r="F8" s="97">
        <v>245</v>
      </c>
      <c r="G8" s="105">
        <f t="shared" si="0"/>
        <v>84.7750865051903</v>
      </c>
      <c r="H8" s="100">
        <v>2846</v>
      </c>
      <c r="I8" s="94">
        <f t="shared" si="1"/>
        <v>11.616326530612245</v>
      </c>
      <c r="J8" s="70" t="s">
        <v>10</v>
      </c>
      <c r="K8" s="72" t="s">
        <v>10</v>
      </c>
      <c r="L8" s="70" t="s">
        <v>10</v>
      </c>
      <c r="M8" s="72" t="s">
        <v>10</v>
      </c>
      <c r="N8" s="70" t="s">
        <v>10</v>
      </c>
      <c r="O8" s="27">
        <v>50</v>
      </c>
      <c r="P8" s="71" t="s">
        <v>10</v>
      </c>
      <c r="Q8" s="27">
        <v>80</v>
      </c>
      <c r="R8" s="67">
        <f t="shared" si="5"/>
        <v>27.681660899653977</v>
      </c>
      <c r="S8" s="27">
        <v>815</v>
      </c>
      <c r="T8" s="27">
        <v>7</v>
      </c>
      <c r="U8" s="27">
        <v>0</v>
      </c>
      <c r="V8" s="27">
        <v>0</v>
      </c>
      <c r="W8" s="69">
        <f t="shared" si="6"/>
        <v>2.422145328719723</v>
      </c>
      <c r="X8" s="32">
        <v>37</v>
      </c>
    </row>
    <row r="9" spans="1:24" ht="12.75">
      <c r="A9" s="4">
        <v>6</v>
      </c>
      <c r="B9" s="26" t="s">
        <v>12</v>
      </c>
      <c r="C9" s="33" t="s">
        <v>13</v>
      </c>
      <c r="D9" s="33" t="s">
        <v>32</v>
      </c>
      <c r="E9" s="27">
        <v>441</v>
      </c>
      <c r="F9" s="97">
        <v>370</v>
      </c>
      <c r="G9" s="105">
        <f t="shared" si="0"/>
        <v>83.90022675736961</v>
      </c>
      <c r="H9" s="100">
        <v>4168</v>
      </c>
      <c r="I9" s="94">
        <f t="shared" si="1"/>
        <v>11.264864864864865</v>
      </c>
      <c r="J9" s="27">
        <v>300</v>
      </c>
      <c r="K9" s="68">
        <f t="shared" si="2"/>
        <v>1.47</v>
      </c>
      <c r="L9" s="27">
        <v>369</v>
      </c>
      <c r="M9" s="68">
        <f t="shared" si="3"/>
        <v>1.1951219512195121</v>
      </c>
      <c r="N9" s="27">
        <v>6</v>
      </c>
      <c r="O9" s="37">
        <v>83</v>
      </c>
      <c r="P9" s="69">
        <f t="shared" si="4"/>
        <v>27.666666666666668</v>
      </c>
      <c r="Q9" s="27">
        <v>98</v>
      </c>
      <c r="R9" s="67">
        <f t="shared" si="5"/>
        <v>22.22222222222222</v>
      </c>
      <c r="S9" s="27">
        <v>967</v>
      </c>
      <c r="T9" s="27">
        <v>23</v>
      </c>
      <c r="U9" s="27">
        <v>2</v>
      </c>
      <c r="V9" s="27">
        <v>6</v>
      </c>
      <c r="W9" s="69">
        <f t="shared" si="6"/>
        <v>7.029478458049886</v>
      </c>
      <c r="X9" s="32">
        <v>34</v>
      </c>
    </row>
    <row r="10" spans="1:24" ht="12.75">
      <c r="A10" s="4">
        <v>7</v>
      </c>
      <c r="B10" s="26" t="s">
        <v>27</v>
      </c>
      <c r="C10" s="27" t="s">
        <v>54</v>
      </c>
      <c r="D10" s="27" t="s">
        <v>32</v>
      </c>
      <c r="E10" s="37">
        <v>308</v>
      </c>
      <c r="F10" s="97">
        <v>250</v>
      </c>
      <c r="G10" s="105">
        <f>F10/(E10/100)</f>
        <v>81.16883116883116</v>
      </c>
      <c r="H10" s="100">
        <v>2888</v>
      </c>
      <c r="I10" s="94">
        <f>H10/F10</f>
        <v>11.552</v>
      </c>
      <c r="J10" s="70">
        <v>250</v>
      </c>
      <c r="K10" s="68">
        <f t="shared" si="2"/>
        <v>1.232</v>
      </c>
      <c r="L10" s="70">
        <v>299</v>
      </c>
      <c r="M10" s="68">
        <f t="shared" si="3"/>
        <v>1.0301003344481605</v>
      </c>
      <c r="N10" s="70">
        <v>39</v>
      </c>
      <c r="O10" s="70" t="s">
        <v>10</v>
      </c>
      <c r="P10" s="70" t="s">
        <v>10</v>
      </c>
      <c r="Q10" s="70">
        <v>88</v>
      </c>
      <c r="R10" s="67">
        <f t="shared" si="5"/>
        <v>28.57142857142857</v>
      </c>
      <c r="S10" s="70">
        <v>857</v>
      </c>
      <c r="T10" s="27">
        <v>21</v>
      </c>
      <c r="U10" s="27">
        <v>12</v>
      </c>
      <c r="V10" s="27">
        <v>6</v>
      </c>
      <c r="W10" s="67">
        <f>(T10+U10+V10)/(E10/100)</f>
        <v>12.662337662337663</v>
      </c>
      <c r="X10" s="32">
        <v>16</v>
      </c>
    </row>
    <row r="11" spans="1:24" ht="12.75">
      <c r="A11" s="4">
        <v>8</v>
      </c>
      <c r="B11" s="26" t="s">
        <v>28</v>
      </c>
      <c r="C11" s="27" t="s">
        <v>53</v>
      </c>
      <c r="D11" s="27" t="s">
        <v>32</v>
      </c>
      <c r="E11" s="37">
        <v>208</v>
      </c>
      <c r="F11" s="97">
        <v>168</v>
      </c>
      <c r="G11" s="105">
        <f>F11/(E11/100)</f>
        <v>80.76923076923076</v>
      </c>
      <c r="H11" s="100">
        <v>2022</v>
      </c>
      <c r="I11" s="94">
        <f>H11/F11</f>
        <v>12.035714285714286</v>
      </c>
      <c r="J11" s="70" t="s">
        <v>10</v>
      </c>
      <c r="K11" s="72" t="s">
        <v>10</v>
      </c>
      <c r="L11" s="70" t="s">
        <v>10</v>
      </c>
      <c r="M11" s="70" t="s">
        <v>10</v>
      </c>
      <c r="N11" s="70" t="s">
        <v>10</v>
      </c>
      <c r="O11" s="70" t="s">
        <v>10</v>
      </c>
      <c r="P11" s="70" t="s">
        <v>10</v>
      </c>
      <c r="Q11" s="70" t="s">
        <v>10</v>
      </c>
      <c r="R11" s="71" t="s">
        <v>10</v>
      </c>
      <c r="S11" s="70" t="s">
        <v>10</v>
      </c>
      <c r="T11" s="27">
        <v>0</v>
      </c>
      <c r="U11" s="27">
        <v>0</v>
      </c>
      <c r="V11" s="27">
        <v>0</v>
      </c>
      <c r="W11" s="69">
        <f>(T11+U11+V11)/(E11/100)</f>
        <v>0</v>
      </c>
      <c r="X11" s="32">
        <v>40</v>
      </c>
    </row>
    <row r="12" spans="1:24" ht="12.75">
      <c r="A12" s="4">
        <v>9</v>
      </c>
      <c r="B12" s="26" t="s">
        <v>19</v>
      </c>
      <c r="C12" s="33" t="s">
        <v>18</v>
      </c>
      <c r="D12" s="33" t="s">
        <v>32</v>
      </c>
      <c r="E12" s="37">
        <v>340</v>
      </c>
      <c r="F12" s="97">
        <v>270</v>
      </c>
      <c r="G12" s="105">
        <f t="shared" si="0"/>
        <v>79.41176470588235</v>
      </c>
      <c r="H12" s="100">
        <v>3200</v>
      </c>
      <c r="I12" s="94">
        <f t="shared" si="1"/>
        <v>11.851851851851851</v>
      </c>
      <c r="J12" s="27">
        <v>297</v>
      </c>
      <c r="K12" s="68">
        <f t="shared" si="2"/>
        <v>1.1447811447811447</v>
      </c>
      <c r="L12" s="27">
        <v>346</v>
      </c>
      <c r="M12" s="68">
        <f t="shared" si="3"/>
        <v>0.9826589595375722</v>
      </c>
      <c r="N12" s="37">
        <v>32</v>
      </c>
      <c r="O12" s="27">
        <v>38</v>
      </c>
      <c r="P12" s="67">
        <f t="shared" si="4"/>
        <v>12.794612794612794</v>
      </c>
      <c r="Q12" s="27">
        <v>101</v>
      </c>
      <c r="R12" s="67">
        <f t="shared" si="5"/>
        <v>29.705882352941178</v>
      </c>
      <c r="S12" s="27">
        <v>983</v>
      </c>
      <c r="T12" s="27">
        <v>39</v>
      </c>
      <c r="U12" s="27">
        <v>11</v>
      </c>
      <c r="V12" s="27">
        <v>9</v>
      </c>
      <c r="W12" s="67">
        <f t="shared" si="6"/>
        <v>17.352941176470587</v>
      </c>
      <c r="X12" s="32">
        <v>0</v>
      </c>
    </row>
    <row r="13" spans="1:24" ht="12.75">
      <c r="A13" s="4">
        <v>10</v>
      </c>
      <c r="B13" s="26" t="s">
        <v>29</v>
      </c>
      <c r="C13" s="27" t="s">
        <v>34</v>
      </c>
      <c r="D13" s="27" t="s">
        <v>32</v>
      </c>
      <c r="E13" s="27">
        <v>464</v>
      </c>
      <c r="F13" s="97">
        <v>366</v>
      </c>
      <c r="G13" s="105">
        <f t="shared" si="0"/>
        <v>78.87931034482759</v>
      </c>
      <c r="H13" s="100">
        <v>4446</v>
      </c>
      <c r="I13" s="94">
        <f t="shared" si="1"/>
        <v>12.147540983606557</v>
      </c>
      <c r="J13" s="27">
        <v>299</v>
      </c>
      <c r="K13" s="68">
        <f t="shared" si="2"/>
        <v>1.5518394648829432</v>
      </c>
      <c r="L13" s="27">
        <v>353</v>
      </c>
      <c r="M13" s="68">
        <f t="shared" si="3"/>
        <v>1.3144475920679888</v>
      </c>
      <c r="N13" s="27">
        <v>16</v>
      </c>
      <c r="O13" s="27">
        <v>44</v>
      </c>
      <c r="P13" s="67">
        <f t="shared" si="4"/>
        <v>14.71571906354515</v>
      </c>
      <c r="Q13" s="27">
        <v>82</v>
      </c>
      <c r="R13" s="67">
        <f t="shared" si="5"/>
        <v>17.67241379310345</v>
      </c>
      <c r="S13" s="27">
        <v>813</v>
      </c>
      <c r="T13" s="27">
        <v>19</v>
      </c>
      <c r="U13" s="27">
        <v>27</v>
      </c>
      <c r="V13" s="27">
        <v>10</v>
      </c>
      <c r="W13" s="67">
        <f t="shared" si="6"/>
        <v>12.06896551724138</v>
      </c>
      <c r="X13" s="32">
        <v>42</v>
      </c>
    </row>
    <row r="14" spans="1:24" ht="12.75">
      <c r="A14" s="4">
        <v>11</v>
      </c>
      <c r="B14" s="26" t="s">
        <v>16</v>
      </c>
      <c r="C14" s="33" t="s">
        <v>14</v>
      </c>
      <c r="D14" s="33" t="s">
        <v>31</v>
      </c>
      <c r="E14" s="27">
        <v>362</v>
      </c>
      <c r="F14" s="97">
        <v>270</v>
      </c>
      <c r="G14" s="105">
        <f t="shared" si="0"/>
        <v>74.58563535911603</v>
      </c>
      <c r="H14" s="100">
        <v>2858</v>
      </c>
      <c r="I14" s="94">
        <f t="shared" si="1"/>
        <v>10.585185185185185</v>
      </c>
      <c r="J14" s="27">
        <v>265</v>
      </c>
      <c r="K14" s="68">
        <f t="shared" si="2"/>
        <v>1.3660377358490565</v>
      </c>
      <c r="L14" s="27">
        <v>321</v>
      </c>
      <c r="M14" s="68">
        <f t="shared" si="3"/>
        <v>1.1277258566978192</v>
      </c>
      <c r="N14" s="37">
        <v>59</v>
      </c>
      <c r="O14" s="27">
        <v>33</v>
      </c>
      <c r="P14" s="67">
        <f t="shared" si="4"/>
        <v>12.452830188679245</v>
      </c>
      <c r="Q14" s="27">
        <v>75</v>
      </c>
      <c r="R14" s="67">
        <f t="shared" si="5"/>
        <v>20.718232044198896</v>
      </c>
      <c r="S14" s="27">
        <v>730</v>
      </c>
      <c r="T14" s="27">
        <v>10</v>
      </c>
      <c r="U14" s="27">
        <v>30</v>
      </c>
      <c r="V14" s="27">
        <v>25</v>
      </c>
      <c r="W14" s="67">
        <f t="shared" si="6"/>
        <v>17.955801104972377</v>
      </c>
      <c r="X14" s="32">
        <v>23</v>
      </c>
    </row>
    <row r="15" spans="1:24" ht="12.75">
      <c r="A15" s="4">
        <v>12</v>
      </c>
      <c r="B15" s="26" t="s">
        <v>5</v>
      </c>
      <c r="C15" s="33" t="s">
        <v>6</v>
      </c>
      <c r="D15" s="33" t="s">
        <v>32</v>
      </c>
      <c r="E15" s="27">
        <v>447</v>
      </c>
      <c r="F15" s="97">
        <v>332</v>
      </c>
      <c r="G15" s="105">
        <f t="shared" si="0"/>
        <v>74.27293064876957</v>
      </c>
      <c r="H15" s="100">
        <v>3792</v>
      </c>
      <c r="I15" s="94">
        <f t="shared" si="1"/>
        <v>11.421686746987952</v>
      </c>
      <c r="J15" s="27">
        <v>295</v>
      </c>
      <c r="K15" s="68">
        <f t="shared" si="2"/>
        <v>1.5152542372881357</v>
      </c>
      <c r="L15" s="27">
        <v>432</v>
      </c>
      <c r="M15" s="68">
        <f t="shared" si="3"/>
        <v>1.0347222222222223</v>
      </c>
      <c r="N15" s="37">
        <v>30</v>
      </c>
      <c r="O15" s="27">
        <v>45</v>
      </c>
      <c r="P15" s="67">
        <f t="shared" si="4"/>
        <v>15.254237288135592</v>
      </c>
      <c r="Q15" s="27">
        <v>87</v>
      </c>
      <c r="R15" s="67">
        <f t="shared" si="5"/>
        <v>19.46308724832215</v>
      </c>
      <c r="S15" s="27">
        <v>787</v>
      </c>
      <c r="T15" s="27">
        <v>19</v>
      </c>
      <c r="U15" s="27">
        <v>47</v>
      </c>
      <c r="V15" s="27">
        <v>25</v>
      </c>
      <c r="W15" s="67">
        <f t="shared" si="6"/>
        <v>20.357941834451903</v>
      </c>
      <c r="X15" s="32">
        <v>33</v>
      </c>
    </row>
    <row r="16" spans="1:24" ht="12.75">
      <c r="A16" s="4">
        <v>13</v>
      </c>
      <c r="B16" s="26" t="s">
        <v>22</v>
      </c>
      <c r="C16" s="27" t="s">
        <v>41</v>
      </c>
      <c r="D16" s="27" t="s">
        <v>32</v>
      </c>
      <c r="E16" s="27">
        <v>388</v>
      </c>
      <c r="F16" s="97">
        <v>280</v>
      </c>
      <c r="G16" s="105">
        <f t="shared" si="0"/>
        <v>72.16494845360825</v>
      </c>
      <c r="H16" s="100">
        <v>3326</v>
      </c>
      <c r="I16" s="94">
        <f t="shared" si="1"/>
        <v>11.878571428571428</v>
      </c>
      <c r="J16" s="70">
        <v>309</v>
      </c>
      <c r="K16" s="68">
        <f>E16/J16</f>
        <v>1.255663430420712</v>
      </c>
      <c r="L16" s="70">
        <v>347</v>
      </c>
      <c r="M16" s="68">
        <f>E16/L16</f>
        <v>1.1181556195965419</v>
      </c>
      <c r="N16" s="70">
        <v>18</v>
      </c>
      <c r="O16" s="70" t="s">
        <v>10</v>
      </c>
      <c r="P16" s="70" t="s">
        <v>10</v>
      </c>
      <c r="Q16" s="27">
        <v>64</v>
      </c>
      <c r="R16" s="67">
        <f t="shared" si="5"/>
        <v>16.494845360824744</v>
      </c>
      <c r="S16" s="27">
        <v>550</v>
      </c>
      <c r="T16" s="27">
        <v>41</v>
      </c>
      <c r="U16" s="27">
        <v>33</v>
      </c>
      <c r="V16" s="27">
        <v>11</v>
      </c>
      <c r="W16" s="67">
        <f t="shared" si="6"/>
        <v>21.90721649484536</v>
      </c>
      <c r="X16" s="32">
        <v>0</v>
      </c>
    </row>
    <row r="17" spans="1:24" ht="12.75">
      <c r="A17" s="4">
        <v>14</v>
      </c>
      <c r="B17" s="26" t="s">
        <v>17</v>
      </c>
      <c r="C17" s="33" t="s">
        <v>18</v>
      </c>
      <c r="D17" s="33" t="s">
        <v>31</v>
      </c>
      <c r="E17" s="27">
        <v>526</v>
      </c>
      <c r="F17" s="97">
        <v>376</v>
      </c>
      <c r="G17" s="105">
        <f>F17/(E17/100)</f>
        <v>71.48288973384031</v>
      </c>
      <c r="H17" s="100">
        <v>4620</v>
      </c>
      <c r="I17" s="94">
        <f>H17/F17</f>
        <v>12.287234042553191</v>
      </c>
      <c r="J17" s="27">
        <v>326</v>
      </c>
      <c r="K17" s="68">
        <f t="shared" si="2"/>
        <v>1.6134969325153374</v>
      </c>
      <c r="L17" s="27">
        <v>435</v>
      </c>
      <c r="M17" s="68">
        <f t="shared" si="3"/>
        <v>1.2091954022988505</v>
      </c>
      <c r="N17" s="27">
        <v>0</v>
      </c>
      <c r="O17" s="27">
        <v>61</v>
      </c>
      <c r="P17" s="67">
        <f>O17/(J17/100)</f>
        <v>18.711656441717793</v>
      </c>
      <c r="Q17" s="27">
        <v>113</v>
      </c>
      <c r="R17" s="67">
        <f t="shared" si="5"/>
        <v>21.482889733840306</v>
      </c>
      <c r="S17" s="27">
        <v>1217</v>
      </c>
      <c r="T17" s="27">
        <v>38</v>
      </c>
      <c r="U17" s="27">
        <v>16</v>
      </c>
      <c r="V17" s="27">
        <v>24</v>
      </c>
      <c r="W17" s="67">
        <f t="shared" si="6"/>
        <v>14.828897338403042</v>
      </c>
      <c r="X17" s="32">
        <v>72</v>
      </c>
    </row>
    <row r="18" spans="1:24" ht="12.75">
      <c r="A18" s="4">
        <v>15</v>
      </c>
      <c r="B18" s="36" t="s">
        <v>21</v>
      </c>
      <c r="C18" s="27" t="s">
        <v>14</v>
      </c>
      <c r="D18" s="27" t="s">
        <v>31</v>
      </c>
      <c r="E18" s="27">
        <v>446</v>
      </c>
      <c r="F18" s="97">
        <v>316</v>
      </c>
      <c r="G18" s="105">
        <f t="shared" si="0"/>
        <v>70.85201793721973</v>
      </c>
      <c r="H18" s="100">
        <v>3580</v>
      </c>
      <c r="I18" s="94">
        <f t="shared" si="1"/>
        <v>11.329113924050633</v>
      </c>
      <c r="J18" s="27">
        <v>262</v>
      </c>
      <c r="K18" s="68">
        <f t="shared" si="2"/>
        <v>1.702290076335878</v>
      </c>
      <c r="L18" s="27">
        <v>336</v>
      </c>
      <c r="M18" s="68">
        <f t="shared" si="3"/>
        <v>1.3273809523809523</v>
      </c>
      <c r="N18" s="37">
        <v>40</v>
      </c>
      <c r="O18" s="27">
        <v>42</v>
      </c>
      <c r="P18" s="67">
        <f t="shared" si="4"/>
        <v>16.030534351145036</v>
      </c>
      <c r="Q18" s="27">
        <v>79</v>
      </c>
      <c r="R18" s="67">
        <f t="shared" si="5"/>
        <v>17.713004484304932</v>
      </c>
      <c r="S18" s="27">
        <v>798</v>
      </c>
      <c r="T18" s="27">
        <v>9</v>
      </c>
      <c r="U18" s="27">
        <v>47</v>
      </c>
      <c r="V18" s="27">
        <v>39</v>
      </c>
      <c r="W18" s="67">
        <f t="shared" si="6"/>
        <v>21.300448430493272</v>
      </c>
      <c r="X18" s="32">
        <v>0</v>
      </c>
    </row>
    <row r="19" spans="1:24" ht="12.75">
      <c r="A19" s="4">
        <v>16</v>
      </c>
      <c r="B19" s="26" t="s">
        <v>25</v>
      </c>
      <c r="C19" s="27" t="s">
        <v>6</v>
      </c>
      <c r="D19" s="27" t="s">
        <v>33</v>
      </c>
      <c r="E19" s="37">
        <v>330</v>
      </c>
      <c r="F19" s="97">
        <v>227</v>
      </c>
      <c r="G19" s="105">
        <f t="shared" si="0"/>
        <v>68.7878787878788</v>
      </c>
      <c r="H19" s="100">
        <v>2560</v>
      </c>
      <c r="I19" s="94">
        <f t="shared" si="1"/>
        <v>11.277533039647578</v>
      </c>
      <c r="J19" s="27">
        <v>275</v>
      </c>
      <c r="K19" s="68">
        <f t="shared" si="2"/>
        <v>1.2</v>
      </c>
      <c r="L19" s="27">
        <v>361</v>
      </c>
      <c r="M19" s="68">
        <f t="shared" si="3"/>
        <v>0.9141274238227147</v>
      </c>
      <c r="N19" s="27">
        <v>0</v>
      </c>
      <c r="O19" s="27">
        <v>50</v>
      </c>
      <c r="P19" s="67">
        <f t="shared" si="4"/>
        <v>18.181818181818183</v>
      </c>
      <c r="Q19" s="27">
        <v>71</v>
      </c>
      <c r="R19" s="67">
        <f t="shared" si="5"/>
        <v>21.515151515151516</v>
      </c>
      <c r="S19" s="27">
        <v>683</v>
      </c>
      <c r="T19" s="27">
        <v>26</v>
      </c>
      <c r="U19" s="27">
        <v>40</v>
      </c>
      <c r="V19" s="27">
        <v>6</v>
      </c>
      <c r="W19" s="67">
        <f t="shared" si="6"/>
        <v>21.81818181818182</v>
      </c>
      <c r="X19" s="32">
        <v>31</v>
      </c>
    </row>
    <row r="20" spans="1:24" ht="12.75">
      <c r="A20" s="4">
        <v>17</v>
      </c>
      <c r="B20" s="26" t="s">
        <v>24</v>
      </c>
      <c r="C20" s="27" t="s">
        <v>14</v>
      </c>
      <c r="D20" s="27" t="s">
        <v>33</v>
      </c>
      <c r="E20" s="27">
        <v>424</v>
      </c>
      <c r="F20" s="97">
        <v>289</v>
      </c>
      <c r="G20" s="105">
        <f t="shared" si="0"/>
        <v>68.16037735849056</v>
      </c>
      <c r="H20" s="100">
        <v>2999</v>
      </c>
      <c r="I20" s="94">
        <f t="shared" si="1"/>
        <v>10.377162629757786</v>
      </c>
      <c r="J20" s="27">
        <v>286</v>
      </c>
      <c r="K20" s="68">
        <f>E20/J20</f>
        <v>1.4825174825174825</v>
      </c>
      <c r="L20" s="27">
        <v>403</v>
      </c>
      <c r="M20" s="68">
        <f>E20/L20</f>
        <v>1.0521091811414391</v>
      </c>
      <c r="N20" s="27">
        <v>13</v>
      </c>
      <c r="O20" s="27">
        <v>41</v>
      </c>
      <c r="P20" s="67">
        <f t="shared" si="4"/>
        <v>14.335664335664337</v>
      </c>
      <c r="Q20" s="27">
        <v>78</v>
      </c>
      <c r="R20" s="67">
        <f t="shared" si="5"/>
        <v>18.39622641509434</v>
      </c>
      <c r="S20" s="27">
        <v>720</v>
      </c>
      <c r="T20" s="27">
        <v>26</v>
      </c>
      <c r="U20" s="27">
        <v>0</v>
      </c>
      <c r="V20" s="27">
        <v>26</v>
      </c>
      <c r="W20" s="67">
        <f t="shared" si="6"/>
        <v>12.264150943396226</v>
      </c>
      <c r="X20" s="32">
        <v>84</v>
      </c>
    </row>
    <row r="21" spans="1:24" ht="13.5" thickBot="1">
      <c r="A21" s="4">
        <v>18</v>
      </c>
      <c r="B21" s="47" t="s">
        <v>23</v>
      </c>
      <c r="C21" s="48" t="s">
        <v>55</v>
      </c>
      <c r="D21" s="48" t="s">
        <v>32</v>
      </c>
      <c r="E21" s="48">
        <v>412</v>
      </c>
      <c r="F21" s="98">
        <v>227</v>
      </c>
      <c r="G21" s="106">
        <f>F21/(E21/100)</f>
        <v>55.09708737864077</v>
      </c>
      <c r="H21" s="101">
        <v>2900</v>
      </c>
      <c r="I21" s="95">
        <f t="shared" si="1"/>
        <v>12.775330396475772</v>
      </c>
      <c r="J21" s="75" t="s">
        <v>10</v>
      </c>
      <c r="K21" s="76" t="s">
        <v>10</v>
      </c>
      <c r="L21" s="75" t="s">
        <v>10</v>
      </c>
      <c r="M21" s="75" t="s">
        <v>10</v>
      </c>
      <c r="N21" s="75">
        <v>10</v>
      </c>
      <c r="O21" s="75" t="s">
        <v>10</v>
      </c>
      <c r="P21" s="75" t="s">
        <v>10</v>
      </c>
      <c r="Q21" s="75" t="s">
        <v>10</v>
      </c>
      <c r="R21" s="137" t="s">
        <v>10</v>
      </c>
      <c r="S21" s="75" t="s">
        <v>10</v>
      </c>
      <c r="T21" s="48">
        <v>62</v>
      </c>
      <c r="U21" s="48">
        <v>10</v>
      </c>
      <c r="V21" s="48">
        <v>90</v>
      </c>
      <c r="W21" s="77">
        <f>(T21+U21+V21)/(E21/100)</f>
        <v>39.32038834951456</v>
      </c>
      <c r="X21" s="55">
        <v>23</v>
      </c>
    </row>
    <row r="22" spans="1:24" ht="13.5" thickBot="1">
      <c r="A22" s="4"/>
      <c r="B22" s="56" t="s">
        <v>68</v>
      </c>
      <c r="C22" s="57" t="s">
        <v>69</v>
      </c>
      <c r="D22" s="57" t="s">
        <v>70</v>
      </c>
      <c r="E22" s="58">
        <f>SUM(E4:E21)/18</f>
        <v>373.05555555555554</v>
      </c>
      <c r="F22" s="82">
        <f>SUM(F4:F21)/18</f>
        <v>289.8333333333333</v>
      </c>
      <c r="G22" s="107">
        <f>SUM(G4:G21)/18</f>
        <v>78.55250904486806</v>
      </c>
      <c r="H22" s="102">
        <f>SUM(H4:H21)/17</f>
        <v>3549.529411764706</v>
      </c>
      <c r="I22" s="59">
        <f>SUM(I4:I21)/18</f>
        <v>11.588572150936344</v>
      </c>
      <c r="J22" s="58">
        <f>SUM(J4:J21)/15</f>
        <v>283.3333333333333</v>
      </c>
      <c r="K22" s="59">
        <f>SUM(K4:K21)/15</f>
        <v>1.3602917750779837</v>
      </c>
      <c r="L22" s="58">
        <f>SUM(L4:L21)/15</f>
        <v>355.53333333333336</v>
      </c>
      <c r="M22" s="59">
        <f>SUM(M4:M21)/15</f>
        <v>1.0865812528677792</v>
      </c>
      <c r="N22" s="60">
        <f>SUM(N4:N21)/15</f>
        <v>27.333333333333332</v>
      </c>
      <c r="O22" s="58">
        <f>SUM(O4:O21)/12</f>
        <v>49.083333333333336</v>
      </c>
      <c r="P22" s="58">
        <f>SUM(P4:P21)/11</f>
        <v>17.533623539401024</v>
      </c>
      <c r="Q22" s="58">
        <f>SUM(Q4:Q21)/15</f>
        <v>84.46666666666667</v>
      </c>
      <c r="R22" s="58">
        <f>SUM(R4:R21)/15</f>
        <v>22.945706046590242</v>
      </c>
      <c r="S22" s="58">
        <f>SUM(S4:S21)/15</f>
        <v>841.4</v>
      </c>
      <c r="T22" s="58">
        <f>SUM(T4:T21)/18</f>
        <v>20.88888888888889</v>
      </c>
      <c r="U22" s="58">
        <f>SUM(U4:U21)/18</f>
        <v>16.27777777777778</v>
      </c>
      <c r="V22" s="58">
        <f>SUM(V4:V21)/18</f>
        <v>18.27777777777778</v>
      </c>
      <c r="W22" s="58">
        <f>SUM(W4:W21)/18</f>
        <v>14.097396557474367</v>
      </c>
      <c r="X22" s="61">
        <f>SUM(X4:X21)/18</f>
        <v>24.77777777777778</v>
      </c>
    </row>
    <row r="23" ht="12.75">
      <c r="I23" s="1"/>
    </row>
    <row r="24" spans="1:24" ht="12.75">
      <c r="A24" s="13"/>
      <c r="B24" s="14" t="s">
        <v>56</v>
      </c>
      <c r="C24" s="13"/>
      <c r="D24" s="13"/>
      <c r="E24" s="13"/>
      <c r="F24" s="13"/>
      <c r="G24" s="13"/>
      <c r="H24" s="13"/>
      <c r="I24" s="15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</row>
    <row r="25" spans="1:24" ht="12.75">
      <c r="A25" s="13"/>
      <c r="B25" s="13" t="s">
        <v>79</v>
      </c>
      <c r="C25" s="13"/>
      <c r="D25" s="13"/>
      <c r="E25" s="13"/>
      <c r="F25" s="13"/>
      <c r="G25" s="13"/>
      <c r="H25" s="13"/>
      <c r="I25" s="15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2.75">
      <c r="A26" s="13"/>
      <c r="B26" s="13" t="s">
        <v>80</v>
      </c>
      <c r="C26" s="13"/>
      <c r="D26" s="13"/>
      <c r="E26" s="13"/>
      <c r="F26" s="13"/>
      <c r="G26" s="13"/>
      <c r="H26" s="13"/>
      <c r="I26" s="15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2.75">
      <c r="A27" s="13"/>
      <c r="B27" s="13" t="s">
        <v>81</v>
      </c>
      <c r="C27" s="13"/>
      <c r="D27" s="13"/>
      <c r="E27" s="13"/>
      <c r="F27" s="13"/>
      <c r="G27" s="13"/>
      <c r="H27" s="13"/>
      <c r="I27" s="15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2.75">
      <c r="A28" s="13"/>
      <c r="B28" s="13"/>
      <c r="C28" s="13"/>
      <c r="D28" s="13"/>
      <c r="E28" s="13"/>
      <c r="F28" s="13"/>
      <c r="G28" s="13"/>
      <c r="H28" s="13"/>
      <c r="I28" s="15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2.75">
      <c r="A29" s="13"/>
      <c r="B29" s="14"/>
      <c r="C29" s="13"/>
      <c r="D29" s="13"/>
      <c r="E29" s="13"/>
      <c r="F29" s="13"/>
      <c r="G29" s="13"/>
      <c r="H29" s="13"/>
      <c r="I29" s="15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2.75">
      <c r="A30" s="13"/>
      <c r="B30" s="13"/>
      <c r="C30" s="13"/>
      <c r="D30" s="13"/>
      <c r="E30" s="13"/>
      <c r="F30" s="13"/>
      <c r="G30" s="13"/>
      <c r="H30" s="13"/>
      <c r="I30" s="15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2.75">
      <c r="A31" s="13"/>
      <c r="B31" s="13"/>
      <c r="C31" s="13"/>
      <c r="D31" s="13"/>
      <c r="E31" s="13"/>
      <c r="F31" s="13"/>
      <c r="G31" s="13"/>
      <c r="H31" s="13"/>
      <c r="I31" s="15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2.75">
      <c r="A32" s="13"/>
      <c r="B32" s="13"/>
      <c r="C32" s="13"/>
      <c r="D32" s="13"/>
      <c r="E32" s="13"/>
      <c r="F32" s="13"/>
      <c r="G32" s="13"/>
      <c r="H32" s="13"/>
      <c r="I32" s="15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1:24" ht="12.75">
      <c r="A33" s="13"/>
      <c r="B33" s="13"/>
      <c r="C33" s="13"/>
      <c r="D33" s="13"/>
      <c r="E33" s="13"/>
      <c r="F33" s="13"/>
      <c r="G33" s="13"/>
      <c r="H33" s="13"/>
      <c r="I33" s="15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1:24" ht="12.75">
      <c r="A34" s="13"/>
      <c r="B34" s="13"/>
      <c r="C34" s="13"/>
      <c r="D34" s="13"/>
      <c r="E34" s="13"/>
      <c r="F34" s="13"/>
      <c r="G34" s="13"/>
      <c r="H34" s="13"/>
      <c r="I34" s="15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1:24" ht="12.75">
      <c r="A35" s="13"/>
      <c r="B35" s="13"/>
      <c r="C35" s="13"/>
      <c r="D35" s="13"/>
      <c r="E35" s="13"/>
      <c r="F35" s="13"/>
      <c r="G35" s="13"/>
      <c r="H35" s="13"/>
      <c r="I35" s="15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1:24" ht="12.75">
      <c r="A36" s="13"/>
      <c r="B36" s="13"/>
      <c r="C36" s="13"/>
      <c r="D36" s="13"/>
      <c r="E36" s="13"/>
      <c r="F36" s="13"/>
      <c r="G36" s="13"/>
      <c r="H36" s="13"/>
      <c r="I36" s="15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36"/>
  <sheetViews>
    <sheetView workbookViewId="0" topLeftCell="A1">
      <selection activeCell="B28" sqref="B28"/>
    </sheetView>
  </sheetViews>
  <sheetFormatPr defaultColWidth="9.00390625" defaultRowHeight="12.75"/>
  <cols>
    <col min="1" max="1" width="2.75390625" style="0" customWidth="1"/>
    <col min="2" max="2" width="13.00390625" style="0" customWidth="1"/>
    <col min="3" max="4" width="4.625" style="0" customWidth="1"/>
    <col min="5" max="5" width="6.00390625" style="0" bestFit="1" customWidth="1"/>
    <col min="6" max="6" width="5.375" style="0" bestFit="1" customWidth="1"/>
    <col min="7" max="7" width="3.75390625" style="0" bestFit="1" customWidth="1"/>
    <col min="8" max="8" width="7.125" style="0" bestFit="1" customWidth="1"/>
    <col min="9" max="9" width="6.875" style="0" bestFit="1" customWidth="1"/>
    <col min="10" max="10" width="4.25390625" style="0" bestFit="1" customWidth="1"/>
    <col min="11" max="11" width="3.75390625" style="0" customWidth="1"/>
    <col min="12" max="12" width="4.125" style="0" bestFit="1" customWidth="1"/>
    <col min="13" max="13" width="3.75390625" style="0" bestFit="1" customWidth="1"/>
    <col min="14" max="14" width="4.75390625" style="0" customWidth="1"/>
    <col min="15" max="15" width="3.75390625" style="0" bestFit="1" customWidth="1"/>
    <col min="16" max="16" width="3.00390625" style="0" bestFit="1" customWidth="1"/>
    <col min="17" max="17" width="4.875" style="0" bestFit="1" customWidth="1"/>
    <col min="18" max="18" width="3.625" style="0" customWidth="1"/>
    <col min="19" max="19" width="6.00390625" style="0" customWidth="1"/>
    <col min="20" max="20" width="5.375" style="0" bestFit="1" customWidth="1"/>
    <col min="21" max="21" width="6.00390625" style="0" bestFit="1" customWidth="1"/>
    <col min="22" max="22" width="5.875" style="0" bestFit="1" customWidth="1"/>
    <col min="23" max="23" width="4.00390625" style="0" bestFit="1" customWidth="1"/>
    <col min="24" max="24" width="7.375" style="0" bestFit="1" customWidth="1"/>
  </cols>
  <sheetData>
    <row r="1" spans="2:24" ht="18.75">
      <c r="B1" s="5" t="s">
        <v>0</v>
      </c>
      <c r="C1" s="6"/>
      <c r="D1" s="6"/>
      <c r="E1" s="6"/>
      <c r="F1" s="6"/>
      <c r="G1" s="6"/>
      <c r="H1" s="6"/>
      <c r="I1" s="7"/>
      <c r="J1" s="6"/>
      <c r="K1" s="6"/>
      <c r="L1" s="6"/>
      <c r="M1" s="6"/>
      <c r="N1" s="11" t="s">
        <v>82</v>
      </c>
      <c r="O1" s="12"/>
      <c r="P1" s="12"/>
      <c r="Q1" s="12"/>
      <c r="R1" s="12"/>
      <c r="S1" s="12"/>
      <c r="T1" s="12"/>
      <c r="U1" s="12"/>
      <c r="V1" s="12"/>
      <c r="W1" s="12"/>
      <c r="X1" s="12"/>
    </row>
    <row r="2" spans="2:24" ht="18.75">
      <c r="B2" s="8"/>
      <c r="C2" s="9"/>
      <c r="D2" s="9"/>
      <c r="E2" s="9"/>
      <c r="F2" s="9"/>
      <c r="G2" s="9"/>
      <c r="H2" s="9"/>
      <c r="I2" s="10"/>
      <c r="J2" s="9"/>
      <c r="K2" s="9"/>
      <c r="L2" s="9"/>
      <c r="M2" s="9"/>
      <c r="N2" s="11"/>
      <c r="O2" s="12"/>
      <c r="P2" s="12"/>
      <c r="Q2" s="12"/>
      <c r="R2" s="12"/>
      <c r="S2" s="12"/>
      <c r="T2" s="12"/>
      <c r="U2" s="12"/>
      <c r="V2" s="12"/>
      <c r="W2" s="12"/>
      <c r="X2" s="12"/>
    </row>
    <row r="3" spans="1:24" ht="13.5" thickBot="1">
      <c r="A3" s="4"/>
      <c r="B3" s="16" t="s">
        <v>1</v>
      </c>
      <c r="C3" s="16" t="s">
        <v>2</v>
      </c>
      <c r="D3" s="17" t="s">
        <v>72</v>
      </c>
      <c r="E3" s="16" t="s">
        <v>46</v>
      </c>
      <c r="F3" s="16" t="s">
        <v>47</v>
      </c>
      <c r="G3" s="16" t="s">
        <v>37</v>
      </c>
      <c r="H3" s="16" t="s">
        <v>20</v>
      </c>
      <c r="I3" s="18" t="s">
        <v>45</v>
      </c>
      <c r="J3" s="16" t="s">
        <v>3</v>
      </c>
      <c r="K3" s="16" t="s">
        <v>35</v>
      </c>
      <c r="L3" s="16" t="s">
        <v>4</v>
      </c>
      <c r="M3" s="16" t="s">
        <v>36</v>
      </c>
      <c r="N3" s="16" t="s">
        <v>48</v>
      </c>
      <c r="O3" s="16" t="s">
        <v>49</v>
      </c>
      <c r="P3" s="16" t="s">
        <v>40</v>
      </c>
      <c r="Q3" s="16" t="s">
        <v>50</v>
      </c>
      <c r="R3" s="16" t="s">
        <v>39</v>
      </c>
      <c r="S3" s="16" t="s">
        <v>51</v>
      </c>
      <c r="T3" s="16" t="s">
        <v>42</v>
      </c>
      <c r="U3" s="16" t="s">
        <v>43</v>
      </c>
      <c r="V3" s="16" t="s">
        <v>44</v>
      </c>
      <c r="W3" s="16" t="s">
        <v>38</v>
      </c>
      <c r="X3" s="16" t="s">
        <v>7</v>
      </c>
    </row>
    <row r="4" spans="1:24" ht="12.75">
      <c r="A4" s="4">
        <v>1</v>
      </c>
      <c r="B4" s="19" t="s">
        <v>15</v>
      </c>
      <c r="C4" s="20" t="s">
        <v>14</v>
      </c>
      <c r="D4" s="20" t="s">
        <v>31</v>
      </c>
      <c r="E4" s="91">
        <v>350</v>
      </c>
      <c r="F4" s="63">
        <v>330</v>
      </c>
      <c r="G4" s="92">
        <f>F4/(E4/100)</f>
        <v>94.28571428571429</v>
      </c>
      <c r="H4" s="63">
        <v>3932</v>
      </c>
      <c r="I4" s="93">
        <f>H4/F4</f>
        <v>11.915151515151516</v>
      </c>
      <c r="J4" s="63">
        <v>277</v>
      </c>
      <c r="K4" s="65">
        <f>E4/J4</f>
        <v>1.263537906137184</v>
      </c>
      <c r="L4" s="63">
        <v>375</v>
      </c>
      <c r="M4" s="120">
        <f>E4/L4</f>
        <v>0.9333333333333333</v>
      </c>
      <c r="N4" s="130">
        <v>73</v>
      </c>
      <c r="O4" s="99">
        <v>36</v>
      </c>
      <c r="P4" s="64">
        <f>O4/(J4/100)</f>
        <v>12.99638989169675</v>
      </c>
      <c r="Q4" s="63">
        <v>65</v>
      </c>
      <c r="R4" s="64">
        <f>Q4/(E4/100)</f>
        <v>18.571428571428573</v>
      </c>
      <c r="S4" s="63">
        <v>709</v>
      </c>
      <c r="T4" s="63">
        <v>19</v>
      </c>
      <c r="U4" s="63">
        <v>0</v>
      </c>
      <c r="V4" s="63">
        <v>12</v>
      </c>
      <c r="W4" s="92">
        <f>(T4+U4+V4)/(E4/100)</f>
        <v>8.857142857142858</v>
      </c>
      <c r="X4" s="66">
        <v>0</v>
      </c>
    </row>
    <row r="5" spans="1:24" ht="12.75">
      <c r="A5" s="4">
        <v>2</v>
      </c>
      <c r="B5" s="26" t="s">
        <v>16</v>
      </c>
      <c r="C5" s="33" t="s">
        <v>14</v>
      </c>
      <c r="D5" s="33" t="s">
        <v>31</v>
      </c>
      <c r="E5" s="27">
        <v>362</v>
      </c>
      <c r="F5" s="27">
        <v>270</v>
      </c>
      <c r="G5" s="67">
        <f>F5/(E5/100)</f>
        <v>74.58563535911603</v>
      </c>
      <c r="H5" s="27">
        <v>2858</v>
      </c>
      <c r="I5" s="94">
        <f>H5/F5</f>
        <v>10.585185185185185</v>
      </c>
      <c r="J5" s="27">
        <v>265</v>
      </c>
      <c r="K5" s="68">
        <f>E5/J5</f>
        <v>1.3660377358490565</v>
      </c>
      <c r="L5" s="27">
        <v>321</v>
      </c>
      <c r="M5" s="121">
        <f>E5/L5</f>
        <v>1.1277258566978192</v>
      </c>
      <c r="N5" s="131">
        <v>59</v>
      </c>
      <c r="O5" s="100">
        <v>33</v>
      </c>
      <c r="P5" s="67">
        <f>O5/(J5/100)</f>
        <v>12.452830188679245</v>
      </c>
      <c r="Q5" s="27">
        <v>75</v>
      </c>
      <c r="R5" s="67">
        <f>Q5/(E5/100)</f>
        <v>20.718232044198896</v>
      </c>
      <c r="S5" s="27">
        <v>730</v>
      </c>
      <c r="T5" s="27">
        <v>10</v>
      </c>
      <c r="U5" s="27">
        <v>30</v>
      </c>
      <c r="V5" s="27">
        <v>25</v>
      </c>
      <c r="W5" s="67">
        <f>(T5+U5+V5)/(E5/100)</f>
        <v>17.955801104972377</v>
      </c>
      <c r="X5" s="32">
        <v>23</v>
      </c>
    </row>
    <row r="6" spans="1:24" ht="12.75">
      <c r="A6" s="4">
        <v>3</v>
      </c>
      <c r="B6" s="26" t="s">
        <v>8</v>
      </c>
      <c r="C6" s="33" t="s">
        <v>9</v>
      </c>
      <c r="D6" s="33" t="s">
        <v>32</v>
      </c>
      <c r="E6" s="37">
        <v>244</v>
      </c>
      <c r="F6" s="27">
        <v>221</v>
      </c>
      <c r="G6" s="69">
        <f>F6/(E6/100)</f>
        <v>90.57377049180329</v>
      </c>
      <c r="H6" s="27">
        <v>2707</v>
      </c>
      <c r="I6" s="94">
        <f>H6/F6</f>
        <v>12.248868778280542</v>
      </c>
      <c r="J6" s="27">
        <v>222</v>
      </c>
      <c r="K6" s="68">
        <f>E6/J6</f>
        <v>1.0990990990990992</v>
      </c>
      <c r="L6" s="27">
        <v>251</v>
      </c>
      <c r="M6" s="121">
        <f>E6/L6</f>
        <v>0.9721115537848606</v>
      </c>
      <c r="N6" s="131">
        <v>52</v>
      </c>
      <c r="O6" s="100">
        <v>66</v>
      </c>
      <c r="P6" s="69">
        <f>O6/(J6/100)</f>
        <v>29.729729729729726</v>
      </c>
      <c r="Q6" s="27">
        <v>104</v>
      </c>
      <c r="R6" s="69">
        <f>Q6/(E6/100)</f>
        <v>42.622950819672134</v>
      </c>
      <c r="S6" s="27">
        <v>1155</v>
      </c>
      <c r="T6" s="27">
        <v>0</v>
      </c>
      <c r="U6" s="27">
        <v>3</v>
      </c>
      <c r="V6" s="27">
        <v>20</v>
      </c>
      <c r="W6" s="69">
        <f>(T6+U6+V6)/(E6/100)</f>
        <v>9.426229508196721</v>
      </c>
      <c r="X6" s="32">
        <v>0</v>
      </c>
    </row>
    <row r="7" spans="1:24" ht="12.75">
      <c r="A7" s="4">
        <v>4</v>
      </c>
      <c r="B7" s="36" t="s">
        <v>21</v>
      </c>
      <c r="C7" s="27" t="s">
        <v>14</v>
      </c>
      <c r="D7" s="27" t="s">
        <v>31</v>
      </c>
      <c r="E7" s="27">
        <v>446</v>
      </c>
      <c r="F7" s="27">
        <v>316</v>
      </c>
      <c r="G7" s="67">
        <f>F7/(E7/100)</f>
        <v>70.85201793721973</v>
      </c>
      <c r="H7" s="27">
        <v>3580</v>
      </c>
      <c r="I7" s="94">
        <f>H7/F7</f>
        <v>11.329113924050633</v>
      </c>
      <c r="J7" s="27">
        <v>262</v>
      </c>
      <c r="K7" s="68">
        <f>E7/J7</f>
        <v>1.702290076335878</v>
      </c>
      <c r="L7" s="27">
        <v>336</v>
      </c>
      <c r="M7" s="121">
        <f>E7/L7</f>
        <v>1.3273809523809523</v>
      </c>
      <c r="N7" s="131">
        <v>40</v>
      </c>
      <c r="O7" s="100">
        <v>42</v>
      </c>
      <c r="P7" s="67">
        <f>O7/(J7/100)</f>
        <v>16.030534351145036</v>
      </c>
      <c r="Q7" s="27">
        <v>79</v>
      </c>
      <c r="R7" s="67">
        <f>Q7/(E7/100)</f>
        <v>17.713004484304932</v>
      </c>
      <c r="S7" s="27">
        <v>798</v>
      </c>
      <c r="T7" s="27">
        <v>9</v>
      </c>
      <c r="U7" s="27">
        <v>47</v>
      </c>
      <c r="V7" s="27">
        <v>39</v>
      </c>
      <c r="W7" s="67">
        <f>(T7+U7+V7)/(E7/100)</f>
        <v>21.300448430493272</v>
      </c>
      <c r="X7" s="32">
        <v>0</v>
      </c>
    </row>
    <row r="8" spans="1:24" ht="12.75">
      <c r="A8" s="4">
        <v>5</v>
      </c>
      <c r="B8" s="26" t="s">
        <v>27</v>
      </c>
      <c r="C8" s="27" t="s">
        <v>54</v>
      </c>
      <c r="D8" s="27" t="s">
        <v>32</v>
      </c>
      <c r="E8" s="37">
        <v>308</v>
      </c>
      <c r="F8" s="27">
        <v>250</v>
      </c>
      <c r="G8" s="67">
        <f>F8/(E8/100)</f>
        <v>81.16883116883116</v>
      </c>
      <c r="H8" s="27">
        <v>2888</v>
      </c>
      <c r="I8" s="94">
        <f>H8/F8</f>
        <v>11.552</v>
      </c>
      <c r="J8" s="70">
        <v>250</v>
      </c>
      <c r="K8" s="68">
        <f>E8/J8</f>
        <v>1.232</v>
      </c>
      <c r="L8" s="70">
        <v>299</v>
      </c>
      <c r="M8" s="121">
        <f>E8/L8</f>
        <v>1.0301003344481605</v>
      </c>
      <c r="N8" s="132">
        <v>39</v>
      </c>
      <c r="O8" s="126" t="s">
        <v>10</v>
      </c>
      <c r="P8" s="70" t="s">
        <v>10</v>
      </c>
      <c r="Q8" s="70">
        <v>88</v>
      </c>
      <c r="R8" s="67">
        <f>Q8/(E8/100)</f>
        <v>28.57142857142857</v>
      </c>
      <c r="S8" s="70">
        <v>857</v>
      </c>
      <c r="T8" s="27">
        <v>21</v>
      </c>
      <c r="U8" s="27">
        <v>12</v>
      </c>
      <c r="V8" s="27">
        <v>6</v>
      </c>
      <c r="W8" s="67">
        <f>(T8+U8+V8)/(E8/100)</f>
        <v>12.662337662337663</v>
      </c>
      <c r="X8" s="32">
        <v>16</v>
      </c>
    </row>
    <row r="9" spans="1:24" ht="12.75">
      <c r="A9" s="4">
        <v>6</v>
      </c>
      <c r="B9" s="26" t="s">
        <v>19</v>
      </c>
      <c r="C9" s="33" t="s">
        <v>18</v>
      </c>
      <c r="D9" s="33" t="s">
        <v>32</v>
      </c>
      <c r="E9" s="37">
        <v>340</v>
      </c>
      <c r="F9" s="27">
        <v>270</v>
      </c>
      <c r="G9" s="67">
        <f>F9/(E9/100)</f>
        <v>79.41176470588235</v>
      </c>
      <c r="H9" s="27">
        <v>3200</v>
      </c>
      <c r="I9" s="94">
        <f>H9/F9</f>
        <v>11.851851851851851</v>
      </c>
      <c r="J9" s="27">
        <v>297</v>
      </c>
      <c r="K9" s="68">
        <f>E9/J9</f>
        <v>1.1447811447811447</v>
      </c>
      <c r="L9" s="27">
        <v>346</v>
      </c>
      <c r="M9" s="121">
        <f>E9/L9</f>
        <v>0.9826589595375722</v>
      </c>
      <c r="N9" s="131">
        <v>32</v>
      </c>
      <c r="O9" s="100">
        <v>38</v>
      </c>
      <c r="P9" s="67">
        <f>O9/(J9/100)</f>
        <v>12.794612794612794</v>
      </c>
      <c r="Q9" s="27">
        <v>101</v>
      </c>
      <c r="R9" s="67">
        <f>Q9/(E9/100)</f>
        <v>29.705882352941178</v>
      </c>
      <c r="S9" s="27">
        <v>983</v>
      </c>
      <c r="T9" s="27">
        <v>39</v>
      </c>
      <c r="U9" s="27">
        <v>11</v>
      </c>
      <c r="V9" s="27">
        <v>9</v>
      </c>
      <c r="W9" s="67">
        <f>(T9+U9+V9)/(E9/100)</f>
        <v>17.352941176470587</v>
      </c>
      <c r="X9" s="32">
        <v>0</v>
      </c>
    </row>
    <row r="10" spans="1:24" ht="12.75">
      <c r="A10" s="4">
        <v>7</v>
      </c>
      <c r="B10" s="26" t="s">
        <v>5</v>
      </c>
      <c r="C10" s="33" t="s">
        <v>6</v>
      </c>
      <c r="D10" s="33" t="s">
        <v>32</v>
      </c>
      <c r="E10" s="27">
        <v>447</v>
      </c>
      <c r="F10" s="27">
        <v>332</v>
      </c>
      <c r="G10" s="67">
        <f>F10/(E10/100)</f>
        <v>74.27293064876957</v>
      </c>
      <c r="H10" s="27">
        <v>3792</v>
      </c>
      <c r="I10" s="94">
        <f>H10/F10</f>
        <v>11.421686746987952</v>
      </c>
      <c r="J10" s="27">
        <v>295</v>
      </c>
      <c r="K10" s="68">
        <f>E10/J10</f>
        <v>1.5152542372881357</v>
      </c>
      <c r="L10" s="27">
        <v>432</v>
      </c>
      <c r="M10" s="121">
        <f>E10/L10</f>
        <v>1.0347222222222223</v>
      </c>
      <c r="N10" s="131">
        <v>30</v>
      </c>
      <c r="O10" s="100">
        <v>45</v>
      </c>
      <c r="P10" s="67">
        <f>O10/(J10/100)</f>
        <v>15.254237288135592</v>
      </c>
      <c r="Q10" s="27">
        <v>87</v>
      </c>
      <c r="R10" s="67">
        <f>Q10/(E10/100)</f>
        <v>19.46308724832215</v>
      </c>
      <c r="S10" s="27">
        <v>787</v>
      </c>
      <c r="T10" s="27">
        <v>19</v>
      </c>
      <c r="U10" s="27">
        <v>47</v>
      </c>
      <c r="V10" s="27">
        <v>25</v>
      </c>
      <c r="W10" s="67">
        <f>(T10+U10+V10)/(E10/100)</f>
        <v>20.357941834451903</v>
      </c>
      <c r="X10" s="32">
        <v>33</v>
      </c>
    </row>
    <row r="11" spans="1:24" ht="12.75">
      <c r="A11" s="4">
        <v>8</v>
      </c>
      <c r="B11" s="26" t="s">
        <v>11</v>
      </c>
      <c r="C11" s="33" t="s">
        <v>6</v>
      </c>
      <c r="D11" s="33" t="s">
        <v>31</v>
      </c>
      <c r="E11" s="27">
        <v>384</v>
      </c>
      <c r="F11" s="27">
        <v>355</v>
      </c>
      <c r="G11" s="69">
        <f>F11/(E11/100)</f>
        <v>92.44791666666667</v>
      </c>
      <c r="H11" s="27">
        <v>4002</v>
      </c>
      <c r="I11" s="94">
        <f>H11/F11</f>
        <v>11.273239436619718</v>
      </c>
      <c r="J11" s="27">
        <v>293</v>
      </c>
      <c r="K11" s="68">
        <f>E11/J11</f>
        <v>1.310580204778157</v>
      </c>
      <c r="L11" s="27">
        <v>366</v>
      </c>
      <c r="M11" s="121">
        <f>E11/L11</f>
        <v>1.0491803278688525</v>
      </c>
      <c r="N11" s="89">
        <v>22</v>
      </c>
      <c r="O11" s="126" t="s">
        <v>10</v>
      </c>
      <c r="P11" s="70" t="s">
        <v>10</v>
      </c>
      <c r="Q11" s="27">
        <v>82</v>
      </c>
      <c r="R11" s="67">
        <f>Q11/(E11/100)</f>
        <v>21.354166666666668</v>
      </c>
      <c r="S11" s="27">
        <v>837</v>
      </c>
      <c r="T11" s="27">
        <v>7</v>
      </c>
      <c r="U11" s="27">
        <v>0</v>
      </c>
      <c r="V11" s="27">
        <v>18</v>
      </c>
      <c r="W11" s="69">
        <f>(T11+U11+V11)/(E11/100)</f>
        <v>6.510416666666667</v>
      </c>
      <c r="X11" s="32">
        <v>11</v>
      </c>
    </row>
    <row r="12" spans="1:24" ht="12.75">
      <c r="A12" s="4">
        <v>9</v>
      </c>
      <c r="B12" s="26" t="s">
        <v>22</v>
      </c>
      <c r="C12" s="27" t="s">
        <v>41</v>
      </c>
      <c r="D12" s="27" t="s">
        <v>32</v>
      </c>
      <c r="E12" s="27">
        <v>388</v>
      </c>
      <c r="F12" s="27">
        <v>280</v>
      </c>
      <c r="G12" s="67">
        <f>F12/(E12/100)</f>
        <v>72.16494845360825</v>
      </c>
      <c r="H12" s="27">
        <v>3326</v>
      </c>
      <c r="I12" s="94">
        <f>H12/F12</f>
        <v>11.878571428571428</v>
      </c>
      <c r="J12" s="70">
        <v>309</v>
      </c>
      <c r="K12" s="68">
        <f>E12/J12</f>
        <v>1.255663430420712</v>
      </c>
      <c r="L12" s="70">
        <v>347</v>
      </c>
      <c r="M12" s="121">
        <f>E12/L12</f>
        <v>1.1181556195965419</v>
      </c>
      <c r="N12" s="132">
        <v>18</v>
      </c>
      <c r="O12" s="126" t="s">
        <v>10</v>
      </c>
      <c r="P12" s="70" t="s">
        <v>10</v>
      </c>
      <c r="Q12" s="27">
        <v>64</v>
      </c>
      <c r="R12" s="67">
        <f>Q12/(E12/100)</f>
        <v>16.494845360824744</v>
      </c>
      <c r="S12" s="27">
        <v>550</v>
      </c>
      <c r="T12" s="27">
        <v>41</v>
      </c>
      <c r="U12" s="27">
        <v>33</v>
      </c>
      <c r="V12" s="27">
        <v>11</v>
      </c>
      <c r="W12" s="67">
        <f>(T12+U12+V12)/(E12/100)</f>
        <v>21.90721649484536</v>
      </c>
      <c r="X12" s="32">
        <v>0</v>
      </c>
    </row>
    <row r="13" spans="1:24" ht="12.75">
      <c r="A13" s="4">
        <v>10</v>
      </c>
      <c r="B13" s="26" t="s">
        <v>29</v>
      </c>
      <c r="C13" s="27" t="s">
        <v>34</v>
      </c>
      <c r="D13" s="27" t="s">
        <v>32</v>
      </c>
      <c r="E13" s="27">
        <v>464</v>
      </c>
      <c r="F13" s="27">
        <v>366</v>
      </c>
      <c r="G13" s="67">
        <f>F13/(E13/100)</f>
        <v>78.87931034482759</v>
      </c>
      <c r="H13" s="27">
        <v>4446</v>
      </c>
      <c r="I13" s="94">
        <f>H13/F13</f>
        <v>12.147540983606557</v>
      </c>
      <c r="J13" s="27">
        <v>299</v>
      </c>
      <c r="K13" s="68">
        <f>E13/J13</f>
        <v>1.5518394648829432</v>
      </c>
      <c r="L13" s="27">
        <v>353</v>
      </c>
      <c r="M13" s="121">
        <f>E13/L13</f>
        <v>1.3144475920679888</v>
      </c>
      <c r="N13" s="89">
        <v>16</v>
      </c>
      <c r="O13" s="100">
        <v>44</v>
      </c>
      <c r="P13" s="67">
        <f>O13/(J13/100)</f>
        <v>14.71571906354515</v>
      </c>
      <c r="Q13" s="27">
        <v>82</v>
      </c>
      <c r="R13" s="67">
        <f>Q13/(E13/100)</f>
        <v>17.67241379310345</v>
      </c>
      <c r="S13" s="27">
        <v>813</v>
      </c>
      <c r="T13" s="27">
        <v>19</v>
      </c>
      <c r="U13" s="27">
        <v>27</v>
      </c>
      <c r="V13" s="27">
        <v>10</v>
      </c>
      <c r="W13" s="67">
        <f>(T13+U13+V13)/(E13/100)</f>
        <v>12.06896551724138</v>
      </c>
      <c r="X13" s="32">
        <v>42</v>
      </c>
    </row>
    <row r="14" spans="1:24" ht="12.75">
      <c r="A14" s="4">
        <v>11</v>
      </c>
      <c r="B14" s="26" t="s">
        <v>24</v>
      </c>
      <c r="C14" s="27" t="s">
        <v>14</v>
      </c>
      <c r="D14" s="27" t="s">
        <v>33</v>
      </c>
      <c r="E14" s="27">
        <v>424</v>
      </c>
      <c r="F14" s="27">
        <v>289</v>
      </c>
      <c r="G14" s="67">
        <f>F14/(E14/100)</f>
        <v>68.16037735849056</v>
      </c>
      <c r="H14" s="27">
        <v>2999</v>
      </c>
      <c r="I14" s="94">
        <f>H14/F14</f>
        <v>10.377162629757786</v>
      </c>
      <c r="J14" s="27">
        <v>286</v>
      </c>
      <c r="K14" s="68">
        <f>E14/J14</f>
        <v>1.4825174825174825</v>
      </c>
      <c r="L14" s="27">
        <v>403</v>
      </c>
      <c r="M14" s="121">
        <f>E14/L14</f>
        <v>1.0521091811414391</v>
      </c>
      <c r="N14" s="89">
        <v>13</v>
      </c>
      <c r="O14" s="100">
        <v>41</v>
      </c>
      <c r="P14" s="67">
        <f>O14/(J14/100)</f>
        <v>14.335664335664337</v>
      </c>
      <c r="Q14" s="27">
        <v>78</v>
      </c>
      <c r="R14" s="67">
        <f>Q14/(E14/100)</f>
        <v>18.39622641509434</v>
      </c>
      <c r="S14" s="27">
        <v>720</v>
      </c>
      <c r="T14" s="27">
        <v>26</v>
      </c>
      <c r="U14" s="27">
        <v>0</v>
      </c>
      <c r="V14" s="27">
        <v>26</v>
      </c>
      <c r="W14" s="67">
        <f>(T14+U14+V14)/(E14/100)</f>
        <v>12.264150943396226</v>
      </c>
      <c r="X14" s="32">
        <v>84</v>
      </c>
    </row>
    <row r="15" spans="1:24" ht="12.75">
      <c r="A15" s="4">
        <v>12</v>
      </c>
      <c r="B15" s="26" t="s">
        <v>23</v>
      </c>
      <c r="C15" s="27" t="s">
        <v>55</v>
      </c>
      <c r="D15" s="27" t="s">
        <v>32</v>
      </c>
      <c r="E15" s="27">
        <v>412</v>
      </c>
      <c r="F15" s="27">
        <v>227</v>
      </c>
      <c r="G15" s="69">
        <f>F15/(E15/100)</f>
        <v>55.09708737864077</v>
      </c>
      <c r="H15" s="27">
        <v>2900</v>
      </c>
      <c r="I15" s="94">
        <f>H15/F15</f>
        <v>12.775330396475772</v>
      </c>
      <c r="J15" s="70" t="s">
        <v>10</v>
      </c>
      <c r="K15" s="72" t="s">
        <v>10</v>
      </c>
      <c r="L15" s="70" t="s">
        <v>10</v>
      </c>
      <c r="M15" s="122" t="s">
        <v>10</v>
      </c>
      <c r="N15" s="132">
        <v>10</v>
      </c>
      <c r="O15" s="126" t="s">
        <v>10</v>
      </c>
      <c r="P15" s="70" t="s">
        <v>10</v>
      </c>
      <c r="Q15" s="70" t="s">
        <v>10</v>
      </c>
      <c r="R15" s="71" t="s">
        <v>10</v>
      </c>
      <c r="S15" s="70" t="s">
        <v>10</v>
      </c>
      <c r="T15" s="27">
        <v>62</v>
      </c>
      <c r="U15" s="27">
        <v>10</v>
      </c>
      <c r="V15" s="27">
        <v>90</v>
      </c>
      <c r="W15" s="69">
        <f>(T15+U15+V15)/(E15/100)</f>
        <v>39.32038834951456</v>
      </c>
      <c r="X15" s="32">
        <v>23</v>
      </c>
    </row>
    <row r="16" spans="1:24" ht="12.75">
      <c r="A16" s="4">
        <v>13</v>
      </c>
      <c r="B16" s="26" t="s">
        <v>12</v>
      </c>
      <c r="C16" s="33" t="s">
        <v>13</v>
      </c>
      <c r="D16" s="33" t="s">
        <v>32</v>
      </c>
      <c r="E16" s="27">
        <v>441</v>
      </c>
      <c r="F16" s="27">
        <v>370</v>
      </c>
      <c r="G16" s="67">
        <f>F16/(E16/100)</f>
        <v>83.90022675736961</v>
      </c>
      <c r="H16" s="27">
        <v>4168</v>
      </c>
      <c r="I16" s="94">
        <f>H16/F16</f>
        <v>11.264864864864865</v>
      </c>
      <c r="J16" s="27">
        <v>300</v>
      </c>
      <c r="K16" s="68">
        <f>E16/J16</f>
        <v>1.47</v>
      </c>
      <c r="L16" s="27">
        <v>369</v>
      </c>
      <c r="M16" s="121">
        <f>E16/L16</f>
        <v>1.1951219512195121</v>
      </c>
      <c r="N16" s="89">
        <v>6</v>
      </c>
      <c r="O16" s="127">
        <v>83</v>
      </c>
      <c r="P16" s="69">
        <f>O16/(J16/100)</f>
        <v>27.666666666666668</v>
      </c>
      <c r="Q16" s="27">
        <v>98</v>
      </c>
      <c r="R16" s="67">
        <f>Q16/(E16/100)</f>
        <v>22.22222222222222</v>
      </c>
      <c r="S16" s="27">
        <v>967</v>
      </c>
      <c r="T16" s="27">
        <v>23</v>
      </c>
      <c r="U16" s="27">
        <v>2</v>
      </c>
      <c r="V16" s="27">
        <v>6</v>
      </c>
      <c r="W16" s="69">
        <f>(T16+U16+V16)/(E16/100)</f>
        <v>7.029478458049886</v>
      </c>
      <c r="X16" s="32">
        <v>34</v>
      </c>
    </row>
    <row r="17" spans="1:24" ht="12.75">
      <c r="A17" s="4">
        <v>14</v>
      </c>
      <c r="B17" s="26" t="s">
        <v>17</v>
      </c>
      <c r="C17" s="33" t="s">
        <v>18</v>
      </c>
      <c r="D17" s="33" t="s">
        <v>31</v>
      </c>
      <c r="E17" s="27">
        <v>526</v>
      </c>
      <c r="F17" s="27">
        <v>376</v>
      </c>
      <c r="G17" s="67">
        <f>F17/(E17/100)</f>
        <v>71.48288973384031</v>
      </c>
      <c r="H17" s="27">
        <v>4620</v>
      </c>
      <c r="I17" s="94">
        <f>H17/F17</f>
        <v>12.287234042553191</v>
      </c>
      <c r="J17" s="27">
        <v>326</v>
      </c>
      <c r="K17" s="68">
        <f>E17/J17</f>
        <v>1.6134969325153374</v>
      </c>
      <c r="L17" s="27">
        <v>435</v>
      </c>
      <c r="M17" s="121">
        <f>E17/L17</f>
        <v>1.2091954022988505</v>
      </c>
      <c r="N17" s="89">
        <v>0</v>
      </c>
      <c r="O17" s="100">
        <v>61</v>
      </c>
      <c r="P17" s="67">
        <f>O17/(J17/100)</f>
        <v>18.711656441717793</v>
      </c>
      <c r="Q17" s="27">
        <v>113</v>
      </c>
      <c r="R17" s="67">
        <f>Q17/(E17/100)</f>
        <v>21.482889733840306</v>
      </c>
      <c r="S17" s="27">
        <v>1217</v>
      </c>
      <c r="T17" s="27">
        <v>38</v>
      </c>
      <c r="U17" s="27">
        <v>16</v>
      </c>
      <c r="V17" s="27">
        <v>24</v>
      </c>
      <c r="W17" s="67">
        <f>(T17+U17+V17)/(E17/100)</f>
        <v>14.828897338403042</v>
      </c>
      <c r="X17" s="32">
        <v>72</v>
      </c>
    </row>
    <row r="18" spans="1:24" ht="13.5" thickBot="1">
      <c r="A18" s="4">
        <v>15</v>
      </c>
      <c r="B18" s="109" t="s">
        <v>25</v>
      </c>
      <c r="C18" s="110" t="s">
        <v>6</v>
      </c>
      <c r="D18" s="110" t="s">
        <v>33</v>
      </c>
      <c r="E18" s="112">
        <v>330</v>
      </c>
      <c r="F18" s="110">
        <v>227</v>
      </c>
      <c r="G18" s="113">
        <f>F18/(E18/100)</f>
        <v>68.7878787878788</v>
      </c>
      <c r="H18" s="110">
        <v>2560</v>
      </c>
      <c r="I18" s="114">
        <f>H18/F18</f>
        <v>11.277533039647578</v>
      </c>
      <c r="J18" s="110">
        <v>275</v>
      </c>
      <c r="K18" s="115">
        <f>E18/J18</f>
        <v>1.2</v>
      </c>
      <c r="L18" s="110">
        <v>361</v>
      </c>
      <c r="M18" s="123">
        <f>E18/L18</f>
        <v>0.9141274238227147</v>
      </c>
      <c r="N18" s="133">
        <v>0</v>
      </c>
      <c r="O18" s="128">
        <v>50</v>
      </c>
      <c r="P18" s="113">
        <f>O18/(J18/100)</f>
        <v>18.181818181818183</v>
      </c>
      <c r="Q18" s="110">
        <v>71</v>
      </c>
      <c r="R18" s="113">
        <f>Q18/(E18/100)</f>
        <v>21.515151515151516</v>
      </c>
      <c r="S18" s="110">
        <v>683</v>
      </c>
      <c r="T18" s="110">
        <v>26</v>
      </c>
      <c r="U18" s="110">
        <v>40</v>
      </c>
      <c r="V18" s="110">
        <v>6</v>
      </c>
      <c r="W18" s="113">
        <f>(T18+U18+V18)/(E18/100)</f>
        <v>21.81818181818182</v>
      </c>
      <c r="X18" s="111">
        <v>31</v>
      </c>
    </row>
    <row r="19" spans="1:24" ht="12.75">
      <c r="A19" s="4">
        <v>16</v>
      </c>
      <c r="B19" s="19" t="s">
        <v>26</v>
      </c>
      <c r="C19" s="63" t="s">
        <v>18</v>
      </c>
      <c r="D19" s="63" t="s">
        <v>32</v>
      </c>
      <c r="E19" s="91">
        <v>352</v>
      </c>
      <c r="F19" s="63">
        <v>325</v>
      </c>
      <c r="G19" s="92">
        <f>F19/(E19/100)</f>
        <v>92.32954545454545</v>
      </c>
      <c r="H19" s="63">
        <v>3496</v>
      </c>
      <c r="I19" s="93">
        <f>H19/F19</f>
        <v>10.756923076923076</v>
      </c>
      <c r="J19" s="63">
        <v>294</v>
      </c>
      <c r="K19" s="65">
        <f>E19/J19</f>
        <v>1.1972789115646258</v>
      </c>
      <c r="L19" s="63">
        <v>339</v>
      </c>
      <c r="M19" s="120">
        <f>E19/L19</f>
        <v>1.0383480825958702</v>
      </c>
      <c r="N19" s="134" t="s">
        <v>10</v>
      </c>
      <c r="O19" s="129" t="s">
        <v>10</v>
      </c>
      <c r="P19" s="117" t="s">
        <v>10</v>
      </c>
      <c r="Q19" s="116" t="s">
        <v>10</v>
      </c>
      <c r="R19" s="117" t="s">
        <v>10</v>
      </c>
      <c r="S19" s="116" t="s">
        <v>10</v>
      </c>
      <c r="T19" s="63">
        <v>10</v>
      </c>
      <c r="U19" s="63">
        <v>15</v>
      </c>
      <c r="V19" s="63">
        <v>2</v>
      </c>
      <c r="W19" s="92">
        <f>(T19+U19+V19)/(E19/100)</f>
        <v>7.670454545454546</v>
      </c>
      <c r="X19" s="119" t="s">
        <v>10</v>
      </c>
    </row>
    <row r="20" spans="1:24" ht="12.75">
      <c r="A20" s="4">
        <v>17</v>
      </c>
      <c r="B20" s="26" t="s">
        <v>52</v>
      </c>
      <c r="C20" s="27" t="s">
        <v>30</v>
      </c>
      <c r="D20" s="27" t="s">
        <v>33</v>
      </c>
      <c r="E20" s="37">
        <v>289</v>
      </c>
      <c r="F20" s="27">
        <v>245</v>
      </c>
      <c r="G20" s="67">
        <f>F20/(E20/100)</f>
        <v>84.7750865051903</v>
      </c>
      <c r="H20" s="27">
        <v>2846</v>
      </c>
      <c r="I20" s="94">
        <f>H20/F20</f>
        <v>11.616326530612245</v>
      </c>
      <c r="J20" s="70" t="s">
        <v>10</v>
      </c>
      <c r="K20" s="72" t="s">
        <v>10</v>
      </c>
      <c r="L20" s="70" t="s">
        <v>10</v>
      </c>
      <c r="M20" s="124" t="s">
        <v>10</v>
      </c>
      <c r="N20" s="135" t="s">
        <v>10</v>
      </c>
      <c r="O20" s="100">
        <v>50</v>
      </c>
      <c r="P20" s="71" t="s">
        <v>10</v>
      </c>
      <c r="Q20" s="27">
        <v>80</v>
      </c>
      <c r="R20" s="67">
        <f>Q20/(E20/100)</f>
        <v>27.681660899653977</v>
      </c>
      <c r="S20" s="27">
        <v>815</v>
      </c>
      <c r="T20" s="27">
        <v>7</v>
      </c>
      <c r="U20" s="27">
        <v>0</v>
      </c>
      <c r="V20" s="27">
        <v>0</v>
      </c>
      <c r="W20" s="69">
        <f>(T20+U20+V20)/(E20/100)</f>
        <v>2.422145328719723</v>
      </c>
      <c r="X20" s="32">
        <v>37</v>
      </c>
    </row>
    <row r="21" spans="1:24" ht="13.5" thickBot="1">
      <c r="A21" s="4">
        <v>18</v>
      </c>
      <c r="B21" s="26" t="s">
        <v>28</v>
      </c>
      <c r="C21" s="27" t="s">
        <v>53</v>
      </c>
      <c r="D21" s="27" t="s">
        <v>32</v>
      </c>
      <c r="E21" s="37">
        <v>208</v>
      </c>
      <c r="F21" s="27">
        <v>168</v>
      </c>
      <c r="G21" s="67">
        <f>F21/(E21/100)</f>
        <v>80.76923076923076</v>
      </c>
      <c r="H21" s="27">
        <v>2022</v>
      </c>
      <c r="I21" s="94">
        <f>H21/F21</f>
        <v>12.035714285714286</v>
      </c>
      <c r="J21" s="70" t="s">
        <v>10</v>
      </c>
      <c r="K21" s="72" t="s">
        <v>10</v>
      </c>
      <c r="L21" s="70" t="s">
        <v>10</v>
      </c>
      <c r="M21" s="122" t="s">
        <v>10</v>
      </c>
      <c r="N21" s="135" t="s">
        <v>10</v>
      </c>
      <c r="O21" s="126" t="s">
        <v>10</v>
      </c>
      <c r="P21" s="70" t="s">
        <v>10</v>
      </c>
      <c r="Q21" s="70" t="s">
        <v>10</v>
      </c>
      <c r="R21" s="71" t="s">
        <v>10</v>
      </c>
      <c r="S21" s="70" t="s">
        <v>10</v>
      </c>
      <c r="T21" s="27">
        <v>0</v>
      </c>
      <c r="U21" s="27">
        <v>0</v>
      </c>
      <c r="V21" s="27">
        <v>0</v>
      </c>
      <c r="W21" s="69">
        <f>(T21+U21+V21)/(E21/100)</f>
        <v>0</v>
      </c>
      <c r="X21" s="32">
        <v>40</v>
      </c>
    </row>
    <row r="22" spans="1:24" ht="13.5" thickBot="1">
      <c r="A22" s="4"/>
      <c r="B22" s="56" t="s">
        <v>68</v>
      </c>
      <c r="C22" s="57" t="s">
        <v>69</v>
      </c>
      <c r="D22" s="57" t="s">
        <v>70</v>
      </c>
      <c r="E22" s="108">
        <f>SUM(E4:E18)/18</f>
        <v>325.8888888888889</v>
      </c>
      <c r="F22" s="58">
        <f>SUM(F4:F18)/18</f>
        <v>248.83333333333334</v>
      </c>
      <c r="G22" s="58">
        <f>SUM(G4:G18)/18</f>
        <v>64.22618333770328</v>
      </c>
      <c r="H22" s="58">
        <f>SUM(H4:H18)/17</f>
        <v>3057.529411764706</v>
      </c>
      <c r="I22" s="59">
        <f>SUM(I4:I18)/18</f>
        <v>9.67696304575581</v>
      </c>
      <c r="J22" s="58">
        <f>SUM(J4:J18)/15</f>
        <v>263.73333333333335</v>
      </c>
      <c r="K22" s="59">
        <f>SUM(K4:K18)/15</f>
        <v>1.2804731809736754</v>
      </c>
      <c r="L22" s="58">
        <f>SUM(L4:L18)/15</f>
        <v>332.93333333333334</v>
      </c>
      <c r="M22" s="125">
        <f>SUM(M4:M18)/15</f>
        <v>1.0173580473613881</v>
      </c>
      <c r="N22" s="136">
        <f>SUM(N4:N18)/15</f>
        <v>27.333333333333332</v>
      </c>
      <c r="O22" s="102">
        <f>SUM(O4:O18)/12</f>
        <v>44.916666666666664</v>
      </c>
      <c r="P22" s="58">
        <f>SUM(P4:P18)/11</f>
        <v>17.533623539401024</v>
      </c>
      <c r="Q22" s="58">
        <f>SUM(Q4:Q18)/15</f>
        <v>79.13333333333334</v>
      </c>
      <c r="R22" s="58">
        <f>SUM(R4:R18)/15</f>
        <v>21.100261986613308</v>
      </c>
      <c r="S22" s="58">
        <f>SUM(S4:S18)/15</f>
        <v>787.0666666666667</v>
      </c>
      <c r="T22" s="58">
        <f>SUM(T4:T18)/18</f>
        <v>19.944444444444443</v>
      </c>
      <c r="U22" s="58">
        <f>SUM(U4:U18)/18</f>
        <v>15.444444444444445</v>
      </c>
      <c r="V22" s="58">
        <f>SUM(V4:V18)/18</f>
        <v>18.166666666666668</v>
      </c>
      <c r="W22" s="58">
        <f>SUM(W4:W18)/18</f>
        <v>13.536696564464684</v>
      </c>
      <c r="X22" s="61">
        <f>SUM(X4:X18)/18</f>
        <v>20.5</v>
      </c>
    </row>
    <row r="23" ht="12.75">
      <c r="I23" s="1"/>
    </row>
    <row r="24" spans="1:24" ht="12.75">
      <c r="A24" s="13"/>
      <c r="B24" s="14" t="s">
        <v>56</v>
      </c>
      <c r="C24" s="13"/>
      <c r="D24" s="13"/>
      <c r="E24" s="13"/>
      <c r="F24" s="13"/>
      <c r="G24" s="13"/>
      <c r="H24" s="13"/>
      <c r="I24" s="15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</row>
    <row r="25" spans="1:24" ht="12.75">
      <c r="A25" s="13"/>
      <c r="B25" s="13" t="s">
        <v>83</v>
      </c>
      <c r="C25" s="13"/>
      <c r="D25" s="13"/>
      <c r="E25" s="13"/>
      <c r="F25" s="13"/>
      <c r="G25" s="13"/>
      <c r="H25" s="13"/>
      <c r="I25" s="15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2.75">
      <c r="A26" s="13"/>
      <c r="B26" s="13" t="s">
        <v>84</v>
      </c>
      <c r="C26" s="13"/>
      <c r="D26" s="13"/>
      <c r="E26" s="13"/>
      <c r="F26" s="13"/>
      <c r="G26" s="13"/>
      <c r="H26" s="13"/>
      <c r="I26" s="15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2.75">
      <c r="A27" s="13"/>
      <c r="B27" s="13" t="s">
        <v>85</v>
      </c>
      <c r="C27" s="13"/>
      <c r="D27" s="13"/>
      <c r="E27" s="13"/>
      <c r="F27" s="13"/>
      <c r="G27" s="13"/>
      <c r="H27" s="13"/>
      <c r="I27" s="15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2.75">
      <c r="A28" s="13"/>
      <c r="B28" s="13"/>
      <c r="C28" s="13"/>
      <c r="D28" s="13"/>
      <c r="E28" s="13"/>
      <c r="F28" s="13"/>
      <c r="G28" s="13"/>
      <c r="H28" s="13"/>
      <c r="I28" s="15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2.75">
      <c r="A29" s="13"/>
      <c r="B29" s="14"/>
      <c r="C29" s="13"/>
      <c r="D29" s="13"/>
      <c r="E29" s="13"/>
      <c r="F29" s="13"/>
      <c r="G29" s="13"/>
      <c r="H29" s="13"/>
      <c r="I29" s="15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16" ht="12.75">
      <c r="A30" s="13"/>
      <c r="B30" s="13"/>
      <c r="C30" s="13"/>
      <c r="D30" s="13"/>
      <c r="E30" s="13"/>
      <c r="F30" s="13"/>
      <c r="G30" s="13"/>
      <c r="H30" s="13"/>
      <c r="I30" s="15"/>
      <c r="J30" s="13"/>
      <c r="K30" s="13"/>
      <c r="L30" s="13"/>
      <c r="M30" s="13"/>
      <c r="N30" s="13"/>
      <c r="O30" s="13"/>
      <c r="P30" s="13"/>
    </row>
    <row r="31" spans="1:16" ht="12.75">
      <c r="A31" s="13"/>
      <c r="B31" s="13"/>
      <c r="C31" s="13"/>
      <c r="D31" s="13"/>
      <c r="E31" s="13"/>
      <c r="F31" s="13"/>
      <c r="G31" s="13"/>
      <c r="H31" s="13"/>
      <c r="I31" s="15"/>
      <c r="J31" s="13"/>
      <c r="K31" s="13"/>
      <c r="L31" s="13"/>
      <c r="M31" s="13"/>
      <c r="N31" s="13"/>
      <c r="O31" s="13"/>
      <c r="P31" s="13"/>
    </row>
    <row r="32" spans="1:16" ht="12.75">
      <c r="A32" s="13"/>
      <c r="B32" s="13"/>
      <c r="C32" s="13"/>
      <c r="D32" s="13"/>
      <c r="E32" s="13"/>
      <c r="F32" s="13"/>
      <c r="G32" s="13"/>
      <c r="H32" s="13"/>
      <c r="I32" s="15"/>
      <c r="J32" s="13"/>
      <c r="K32" s="13"/>
      <c r="L32" s="13"/>
      <c r="M32" s="13"/>
      <c r="N32" s="13"/>
      <c r="O32" s="13"/>
      <c r="P32" s="13"/>
    </row>
    <row r="33" spans="1:24" ht="12.75">
      <c r="A33" s="13"/>
      <c r="B33" s="13"/>
      <c r="C33" s="13"/>
      <c r="D33" s="13"/>
      <c r="E33" s="13"/>
      <c r="F33" s="13"/>
      <c r="G33" s="13"/>
      <c r="H33" s="13"/>
      <c r="I33" s="15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1:24" ht="12.75">
      <c r="A34" s="13"/>
      <c r="B34" s="13"/>
      <c r="C34" s="13"/>
      <c r="D34" s="13"/>
      <c r="E34" s="13"/>
      <c r="F34" s="13"/>
      <c r="G34" s="13"/>
      <c r="H34" s="13"/>
      <c r="I34" s="15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1:24" ht="12.75">
      <c r="A35" s="13"/>
      <c r="B35" s="13"/>
      <c r="C35" s="13"/>
      <c r="D35" s="13"/>
      <c r="E35" s="13"/>
      <c r="F35" s="13"/>
      <c r="G35" s="13"/>
      <c r="H35" s="13"/>
      <c r="I35" s="15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1:24" ht="12.75">
      <c r="A36" s="13"/>
      <c r="B36" s="13"/>
      <c r="C36" s="13"/>
      <c r="D36" s="13"/>
      <c r="E36" s="13"/>
      <c r="F36" s="13"/>
      <c r="G36" s="13"/>
      <c r="H36" s="13"/>
      <c r="I36" s="15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X36"/>
  <sheetViews>
    <sheetView workbookViewId="0" topLeftCell="A1">
      <selection activeCell="C32" sqref="C32"/>
    </sheetView>
  </sheetViews>
  <sheetFormatPr defaultColWidth="9.00390625" defaultRowHeight="12.75"/>
  <cols>
    <col min="1" max="1" width="2.75390625" style="0" customWidth="1"/>
    <col min="2" max="2" width="13.00390625" style="0" customWidth="1"/>
    <col min="3" max="4" width="4.625" style="0" customWidth="1"/>
    <col min="5" max="5" width="6.00390625" style="0" bestFit="1" customWidth="1"/>
    <col min="6" max="6" width="5.375" style="0" bestFit="1" customWidth="1"/>
    <col min="7" max="7" width="3.75390625" style="0" bestFit="1" customWidth="1"/>
    <col min="8" max="8" width="7.125" style="0" bestFit="1" customWidth="1"/>
    <col min="9" max="9" width="6.875" style="0" bestFit="1" customWidth="1"/>
    <col min="10" max="10" width="4.25390625" style="0" bestFit="1" customWidth="1"/>
    <col min="11" max="11" width="3.75390625" style="0" customWidth="1"/>
    <col min="12" max="12" width="4.125" style="0" bestFit="1" customWidth="1"/>
    <col min="13" max="13" width="3.75390625" style="0" bestFit="1" customWidth="1"/>
    <col min="14" max="14" width="4.75390625" style="0" customWidth="1"/>
    <col min="15" max="15" width="3.75390625" style="0" bestFit="1" customWidth="1"/>
    <col min="16" max="16" width="3.00390625" style="0" bestFit="1" customWidth="1"/>
    <col min="17" max="17" width="4.875" style="0" bestFit="1" customWidth="1"/>
    <col min="18" max="18" width="3.375" style="0" customWidth="1"/>
    <col min="19" max="19" width="6.00390625" style="0" customWidth="1"/>
    <col min="20" max="20" width="5.375" style="0" bestFit="1" customWidth="1"/>
    <col min="21" max="21" width="6.00390625" style="0" bestFit="1" customWidth="1"/>
    <col min="22" max="22" width="5.875" style="0" bestFit="1" customWidth="1"/>
    <col min="23" max="23" width="4.00390625" style="0" bestFit="1" customWidth="1"/>
    <col min="24" max="24" width="7.375" style="0" bestFit="1" customWidth="1"/>
  </cols>
  <sheetData>
    <row r="1" spans="2:24" ht="18.75">
      <c r="B1" s="5" t="s">
        <v>0</v>
      </c>
      <c r="C1" s="6"/>
      <c r="D1" s="6"/>
      <c r="E1" s="6"/>
      <c r="F1" s="6"/>
      <c r="G1" s="6"/>
      <c r="H1" s="6"/>
      <c r="I1" s="7"/>
      <c r="J1" s="6"/>
      <c r="K1" s="6"/>
      <c r="L1" s="6"/>
      <c r="M1" s="6"/>
      <c r="N1" s="11" t="s">
        <v>86</v>
      </c>
      <c r="O1" s="12"/>
      <c r="P1" s="12"/>
      <c r="Q1" s="12"/>
      <c r="R1" s="12"/>
      <c r="S1" s="12"/>
      <c r="T1" s="12"/>
      <c r="U1" s="12"/>
      <c r="V1" s="12"/>
      <c r="W1" s="12"/>
      <c r="X1" s="12"/>
    </row>
    <row r="2" spans="2:24" ht="18.75">
      <c r="B2" s="8"/>
      <c r="C2" s="9"/>
      <c r="D2" s="9"/>
      <c r="E2" s="9"/>
      <c r="F2" s="9"/>
      <c r="G2" s="9"/>
      <c r="H2" s="9"/>
      <c r="I2" s="10"/>
      <c r="J2" s="9"/>
      <c r="K2" s="9"/>
      <c r="L2" s="9"/>
      <c r="M2" s="9"/>
      <c r="N2" s="11"/>
      <c r="O2" s="12"/>
      <c r="P2" s="12"/>
      <c r="Q2" s="12"/>
      <c r="R2" s="12"/>
      <c r="S2" s="12"/>
      <c r="T2" s="12"/>
      <c r="U2" s="12"/>
      <c r="V2" s="12"/>
      <c r="W2" s="12"/>
      <c r="X2" s="12"/>
    </row>
    <row r="3" spans="1:24" ht="13.5" thickBot="1">
      <c r="A3" s="4"/>
      <c r="B3" s="16" t="s">
        <v>1</v>
      </c>
      <c r="C3" s="16" t="s">
        <v>2</v>
      </c>
      <c r="D3" s="17" t="s">
        <v>72</v>
      </c>
      <c r="E3" s="16" t="s">
        <v>46</v>
      </c>
      <c r="F3" s="16" t="s">
        <v>47</v>
      </c>
      <c r="G3" s="16" t="s">
        <v>37</v>
      </c>
      <c r="H3" s="16" t="s">
        <v>20</v>
      </c>
      <c r="I3" s="18" t="s">
        <v>45</v>
      </c>
      <c r="J3" s="16" t="s">
        <v>3</v>
      </c>
      <c r="K3" s="16" t="s">
        <v>35</v>
      </c>
      <c r="L3" s="16" t="s">
        <v>4</v>
      </c>
      <c r="M3" s="16" t="s">
        <v>36</v>
      </c>
      <c r="N3" s="16" t="s">
        <v>48</v>
      </c>
      <c r="O3" s="16" t="s">
        <v>49</v>
      </c>
      <c r="P3" s="16" t="s">
        <v>40</v>
      </c>
      <c r="Q3" s="16" t="s">
        <v>50</v>
      </c>
      <c r="R3" s="16" t="s">
        <v>39</v>
      </c>
      <c r="S3" s="16" t="s">
        <v>51</v>
      </c>
      <c r="T3" s="16" t="s">
        <v>42</v>
      </c>
      <c r="U3" s="16" t="s">
        <v>43</v>
      </c>
      <c r="V3" s="16" t="s">
        <v>44</v>
      </c>
      <c r="W3" s="16" t="s">
        <v>38</v>
      </c>
      <c r="X3" s="16" t="s">
        <v>7</v>
      </c>
    </row>
    <row r="4" spans="1:24" ht="12.75">
      <c r="A4" s="4">
        <v>1</v>
      </c>
      <c r="B4" s="140" t="s">
        <v>8</v>
      </c>
      <c r="C4" s="63" t="s">
        <v>9</v>
      </c>
      <c r="D4" s="63" t="s">
        <v>32</v>
      </c>
      <c r="E4" s="91">
        <v>244</v>
      </c>
      <c r="F4" s="63">
        <v>221</v>
      </c>
      <c r="G4" s="92">
        <f>F4/(E4/100)</f>
        <v>90.57377049180329</v>
      </c>
      <c r="H4" s="63">
        <v>2707</v>
      </c>
      <c r="I4" s="93">
        <f>H4/F4</f>
        <v>12.248868778280542</v>
      </c>
      <c r="J4" s="63">
        <v>222</v>
      </c>
      <c r="K4" s="65">
        <f>E4/J4</f>
        <v>1.0990990990990992</v>
      </c>
      <c r="L4" s="63">
        <v>251</v>
      </c>
      <c r="M4" s="65">
        <f>E4/L4</f>
        <v>0.9721115537848606</v>
      </c>
      <c r="N4" s="91">
        <v>52</v>
      </c>
      <c r="O4" s="63">
        <v>66</v>
      </c>
      <c r="P4" s="92">
        <f>O4/(J4/100)</f>
        <v>29.729729729729726</v>
      </c>
      <c r="Q4" s="96">
        <v>104</v>
      </c>
      <c r="R4" s="103">
        <f>Q4/(E4/100)</f>
        <v>42.622950819672134</v>
      </c>
      <c r="S4" s="99">
        <v>1155</v>
      </c>
      <c r="T4" s="63">
        <v>0</v>
      </c>
      <c r="U4" s="63">
        <v>3</v>
      </c>
      <c r="V4" s="63">
        <v>20</v>
      </c>
      <c r="W4" s="92">
        <f>(T4+U4+V4)/(E4/100)</f>
        <v>9.426229508196721</v>
      </c>
      <c r="X4" s="66">
        <v>0</v>
      </c>
    </row>
    <row r="5" spans="1:24" ht="12.75">
      <c r="A5" s="4">
        <v>2</v>
      </c>
      <c r="B5" s="36" t="s">
        <v>19</v>
      </c>
      <c r="C5" s="27" t="s">
        <v>18</v>
      </c>
      <c r="D5" s="27" t="s">
        <v>32</v>
      </c>
      <c r="E5" s="37">
        <v>340</v>
      </c>
      <c r="F5" s="27">
        <v>270</v>
      </c>
      <c r="G5" s="67">
        <f>F5/(E5/100)</f>
        <v>79.41176470588235</v>
      </c>
      <c r="H5" s="27">
        <v>3200</v>
      </c>
      <c r="I5" s="94">
        <f>H5/F5</f>
        <v>11.851851851851851</v>
      </c>
      <c r="J5" s="27">
        <v>297</v>
      </c>
      <c r="K5" s="68">
        <f>E5/J5</f>
        <v>1.1447811447811447</v>
      </c>
      <c r="L5" s="27">
        <v>346</v>
      </c>
      <c r="M5" s="68">
        <f>E5/L5</f>
        <v>0.9826589595375722</v>
      </c>
      <c r="N5" s="37">
        <v>32</v>
      </c>
      <c r="O5" s="27">
        <v>38</v>
      </c>
      <c r="P5" s="67">
        <f>O5/(J5/100)</f>
        <v>12.794612794612794</v>
      </c>
      <c r="Q5" s="97">
        <v>101</v>
      </c>
      <c r="R5" s="105">
        <f>Q5/(E5/100)</f>
        <v>29.705882352941178</v>
      </c>
      <c r="S5" s="100">
        <v>983</v>
      </c>
      <c r="T5" s="27">
        <v>39</v>
      </c>
      <c r="U5" s="27">
        <v>11</v>
      </c>
      <c r="V5" s="27">
        <v>9</v>
      </c>
      <c r="W5" s="67">
        <f>(T5+U5+V5)/(E5/100)</f>
        <v>17.352941176470587</v>
      </c>
      <c r="X5" s="32">
        <v>0</v>
      </c>
    </row>
    <row r="6" spans="1:24" ht="12.75">
      <c r="A6" s="4">
        <v>3</v>
      </c>
      <c r="B6" s="36" t="s">
        <v>27</v>
      </c>
      <c r="C6" s="27" t="s">
        <v>54</v>
      </c>
      <c r="D6" s="27" t="s">
        <v>32</v>
      </c>
      <c r="E6" s="37">
        <v>308</v>
      </c>
      <c r="F6" s="27">
        <v>250</v>
      </c>
      <c r="G6" s="67">
        <f>F6/(E6/100)</f>
        <v>81.16883116883116</v>
      </c>
      <c r="H6" s="27">
        <v>2888</v>
      </c>
      <c r="I6" s="94">
        <f>H6/F6</f>
        <v>11.552</v>
      </c>
      <c r="J6" s="70">
        <v>250</v>
      </c>
      <c r="K6" s="68">
        <f>E6/J6</f>
        <v>1.232</v>
      </c>
      <c r="L6" s="70">
        <v>299</v>
      </c>
      <c r="M6" s="68">
        <f>E6/L6</f>
        <v>1.0301003344481605</v>
      </c>
      <c r="N6" s="70">
        <v>39</v>
      </c>
      <c r="O6" s="70" t="s">
        <v>10</v>
      </c>
      <c r="P6" s="70" t="s">
        <v>10</v>
      </c>
      <c r="Q6" s="122">
        <v>88</v>
      </c>
      <c r="R6" s="105">
        <f>Q6/(E6/100)</f>
        <v>28.57142857142857</v>
      </c>
      <c r="S6" s="126">
        <v>857</v>
      </c>
      <c r="T6" s="27">
        <v>21</v>
      </c>
      <c r="U6" s="27">
        <v>12</v>
      </c>
      <c r="V6" s="27">
        <v>6</v>
      </c>
      <c r="W6" s="67">
        <f>(T6+U6+V6)/(E6/100)</f>
        <v>12.662337662337663</v>
      </c>
      <c r="X6" s="32">
        <v>16</v>
      </c>
    </row>
    <row r="7" spans="1:24" ht="12.75">
      <c r="A7" s="4">
        <v>4</v>
      </c>
      <c r="B7" s="36" t="s">
        <v>52</v>
      </c>
      <c r="C7" s="27" t="s">
        <v>30</v>
      </c>
      <c r="D7" s="27" t="s">
        <v>33</v>
      </c>
      <c r="E7" s="37">
        <v>289</v>
      </c>
      <c r="F7" s="27">
        <v>245</v>
      </c>
      <c r="G7" s="67">
        <f>F7/(E7/100)</f>
        <v>84.7750865051903</v>
      </c>
      <c r="H7" s="27">
        <v>2846</v>
      </c>
      <c r="I7" s="94">
        <f>H7/F7</f>
        <v>11.616326530612245</v>
      </c>
      <c r="J7" s="70" t="s">
        <v>10</v>
      </c>
      <c r="K7" s="72" t="s">
        <v>10</v>
      </c>
      <c r="L7" s="70" t="s">
        <v>10</v>
      </c>
      <c r="M7" s="72" t="s">
        <v>10</v>
      </c>
      <c r="N7" s="70" t="s">
        <v>10</v>
      </c>
      <c r="O7" s="27">
        <v>50</v>
      </c>
      <c r="P7" s="71" t="s">
        <v>10</v>
      </c>
      <c r="Q7" s="97">
        <v>80</v>
      </c>
      <c r="R7" s="105">
        <f>Q7/(E7/100)</f>
        <v>27.681660899653977</v>
      </c>
      <c r="S7" s="100">
        <v>815</v>
      </c>
      <c r="T7" s="27">
        <v>7</v>
      </c>
      <c r="U7" s="27">
        <v>0</v>
      </c>
      <c r="V7" s="27">
        <v>0</v>
      </c>
      <c r="W7" s="69">
        <f>(T7+U7+V7)/(E7/100)</f>
        <v>2.422145328719723</v>
      </c>
      <c r="X7" s="32">
        <v>37</v>
      </c>
    </row>
    <row r="8" spans="1:24" ht="12.75">
      <c r="A8" s="4">
        <v>5</v>
      </c>
      <c r="B8" s="36" t="s">
        <v>12</v>
      </c>
      <c r="C8" s="27" t="s">
        <v>13</v>
      </c>
      <c r="D8" s="27" t="s">
        <v>32</v>
      </c>
      <c r="E8" s="27">
        <v>441</v>
      </c>
      <c r="F8" s="27">
        <v>370</v>
      </c>
      <c r="G8" s="67">
        <f>F8/(E8/100)</f>
        <v>83.90022675736961</v>
      </c>
      <c r="H8" s="27">
        <v>4168</v>
      </c>
      <c r="I8" s="94">
        <f>H8/F8</f>
        <v>11.264864864864865</v>
      </c>
      <c r="J8" s="27">
        <v>300</v>
      </c>
      <c r="K8" s="68">
        <f>E8/J8</f>
        <v>1.47</v>
      </c>
      <c r="L8" s="27">
        <v>369</v>
      </c>
      <c r="M8" s="68">
        <f>E8/L8</f>
        <v>1.1951219512195121</v>
      </c>
      <c r="N8" s="27">
        <v>6</v>
      </c>
      <c r="O8" s="37">
        <v>83</v>
      </c>
      <c r="P8" s="69">
        <f>O8/(J8/100)</f>
        <v>27.666666666666668</v>
      </c>
      <c r="Q8" s="97">
        <v>98</v>
      </c>
      <c r="R8" s="105">
        <f>Q8/(E8/100)</f>
        <v>22.22222222222222</v>
      </c>
      <c r="S8" s="100">
        <v>967</v>
      </c>
      <c r="T8" s="27">
        <v>23</v>
      </c>
      <c r="U8" s="27">
        <v>2</v>
      </c>
      <c r="V8" s="27">
        <v>6</v>
      </c>
      <c r="W8" s="69">
        <f>(T8+U8+V8)/(E8/100)</f>
        <v>7.029478458049886</v>
      </c>
      <c r="X8" s="32">
        <v>34</v>
      </c>
    </row>
    <row r="9" spans="1:24" ht="12.75">
      <c r="A9" s="4">
        <v>6</v>
      </c>
      <c r="B9" s="36" t="s">
        <v>25</v>
      </c>
      <c r="C9" s="27" t="s">
        <v>6</v>
      </c>
      <c r="D9" s="27" t="s">
        <v>33</v>
      </c>
      <c r="E9" s="37">
        <v>330</v>
      </c>
      <c r="F9" s="27">
        <v>227</v>
      </c>
      <c r="G9" s="67">
        <f>F9/(E9/100)</f>
        <v>68.7878787878788</v>
      </c>
      <c r="H9" s="27">
        <v>2560</v>
      </c>
      <c r="I9" s="94">
        <f>H9/F9</f>
        <v>11.277533039647578</v>
      </c>
      <c r="J9" s="27">
        <v>275</v>
      </c>
      <c r="K9" s="68">
        <f>E9/J9</f>
        <v>1.2</v>
      </c>
      <c r="L9" s="27">
        <v>361</v>
      </c>
      <c r="M9" s="68">
        <f>E9/L9</f>
        <v>0.9141274238227147</v>
      </c>
      <c r="N9" s="27">
        <v>0</v>
      </c>
      <c r="O9" s="27">
        <v>50</v>
      </c>
      <c r="P9" s="67">
        <f>O9/(J9/100)</f>
        <v>18.181818181818183</v>
      </c>
      <c r="Q9" s="97">
        <v>71</v>
      </c>
      <c r="R9" s="105">
        <f>Q9/(E9/100)</f>
        <v>21.515151515151516</v>
      </c>
      <c r="S9" s="100">
        <v>683</v>
      </c>
      <c r="T9" s="27">
        <v>26</v>
      </c>
      <c r="U9" s="27">
        <v>40</v>
      </c>
      <c r="V9" s="27">
        <v>6</v>
      </c>
      <c r="W9" s="67">
        <f>(T9+U9+V9)/(E9/100)</f>
        <v>21.81818181818182</v>
      </c>
      <c r="X9" s="32">
        <v>31</v>
      </c>
    </row>
    <row r="10" spans="1:24" ht="12.75">
      <c r="A10" s="4">
        <v>7</v>
      </c>
      <c r="B10" s="36" t="s">
        <v>17</v>
      </c>
      <c r="C10" s="27" t="s">
        <v>18</v>
      </c>
      <c r="D10" s="27" t="s">
        <v>31</v>
      </c>
      <c r="E10" s="27">
        <v>526</v>
      </c>
      <c r="F10" s="27">
        <v>376</v>
      </c>
      <c r="G10" s="67">
        <f>F10/(E10/100)</f>
        <v>71.48288973384031</v>
      </c>
      <c r="H10" s="27">
        <v>4620</v>
      </c>
      <c r="I10" s="94">
        <f>H10/F10</f>
        <v>12.287234042553191</v>
      </c>
      <c r="J10" s="27">
        <v>326</v>
      </c>
      <c r="K10" s="68">
        <f>E10/J10</f>
        <v>1.6134969325153374</v>
      </c>
      <c r="L10" s="27">
        <v>435</v>
      </c>
      <c r="M10" s="68">
        <f>E10/L10</f>
        <v>1.2091954022988505</v>
      </c>
      <c r="N10" s="27">
        <v>0</v>
      </c>
      <c r="O10" s="27">
        <v>61</v>
      </c>
      <c r="P10" s="67">
        <f>O10/(J10/100)</f>
        <v>18.711656441717793</v>
      </c>
      <c r="Q10" s="97">
        <v>113</v>
      </c>
      <c r="R10" s="105">
        <f>Q10/(E10/100)</f>
        <v>21.482889733840306</v>
      </c>
      <c r="S10" s="100">
        <v>1217</v>
      </c>
      <c r="T10" s="27">
        <v>38</v>
      </c>
      <c r="U10" s="27">
        <v>16</v>
      </c>
      <c r="V10" s="27">
        <v>24</v>
      </c>
      <c r="W10" s="67">
        <f>(T10+U10+V10)/(E10/100)</f>
        <v>14.828897338403042</v>
      </c>
      <c r="X10" s="32">
        <v>72</v>
      </c>
    </row>
    <row r="11" spans="1:24" ht="12.75">
      <c r="A11" s="4">
        <v>8</v>
      </c>
      <c r="B11" s="36" t="s">
        <v>11</v>
      </c>
      <c r="C11" s="27" t="s">
        <v>6</v>
      </c>
      <c r="D11" s="27" t="s">
        <v>31</v>
      </c>
      <c r="E11" s="27">
        <v>384</v>
      </c>
      <c r="F11" s="27">
        <v>355</v>
      </c>
      <c r="G11" s="69">
        <f>F11/(E11/100)</f>
        <v>92.44791666666667</v>
      </c>
      <c r="H11" s="27">
        <v>4002</v>
      </c>
      <c r="I11" s="94">
        <f>H11/F11</f>
        <v>11.273239436619718</v>
      </c>
      <c r="J11" s="27">
        <v>293</v>
      </c>
      <c r="K11" s="68">
        <f>E11/J11</f>
        <v>1.310580204778157</v>
      </c>
      <c r="L11" s="27">
        <v>366</v>
      </c>
      <c r="M11" s="68">
        <f>E11/L11</f>
        <v>1.0491803278688525</v>
      </c>
      <c r="N11" s="27">
        <v>22</v>
      </c>
      <c r="O11" s="70" t="s">
        <v>10</v>
      </c>
      <c r="P11" s="70" t="s">
        <v>10</v>
      </c>
      <c r="Q11" s="97">
        <v>82</v>
      </c>
      <c r="R11" s="105">
        <f>Q11/(E11/100)</f>
        <v>21.354166666666668</v>
      </c>
      <c r="S11" s="100">
        <v>837</v>
      </c>
      <c r="T11" s="27">
        <v>7</v>
      </c>
      <c r="U11" s="27">
        <v>0</v>
      </c>
      <c r="V11" s="27">
        <v>18</v>
      </c>
      <c r="W11" s="69">
        <f>(T11+U11+V11)/(E11/100)</f>
        <v>6.510416666666667</v>
      </c>
      <c r="X11" s="32">
        <v>11</v>
      </c>
    </row>
    <row r="12" spans="1:24" ht="12.75">
      <c r="A12" s="4">
        <v>9</v>
      </c>
      <c r="B12" s="36" t="s">
        <v>16</v>
      </c>
      <c r="C12" s="27" t="s">
        <v>14</v>
      </c>
      <c r="D12" s="27" t="s">
        <v>31</v>
      </c>
      <c r="E12" s="27">
        <v>362</v>
      </c>
      <c r="F12" s="27">
        <v>270</v>
      </c>
      <c r="G12" s="67">
        <f>F12/(E12/100)</f>
        <v>74.58563535911603</v>
      </c>
      <c r="H12" s="27">
        <v>2858</v>
      </c>
      <c r="I12" s="94">
        <f>H12/F12</f>
        <v>10.585185185185185</v>
      </c>
      <c r="J12" s="27">
        <v>265</v>
      </c>
      <c r="K12" s="68">
        <f>E12/J12</f>
        <v>1.3660377358490565</v>
      </c>
      <c r="L12" s="27">
        <v>321</v>
      </c>
      <c r="M12" s="68">
        <f>E12/L12</f>
        <v>1.1277258566978192</v>
      </c>
      <c r="N12" s="37">
        <v>59</v>
      </c>
      <c r="O12" s="27">
        <v>33</v>
      </c>
      <c r="P12" s="67">
        <f>O12/(J12/100)</f>
        <v>12.452830188679245</v>
      </c>
      <c r="Q12" s="97">
        <v>75</v>
      </c>
      <c r="R12" s="105">
        <f>Q12/(E12/100)</f>
        <v>20.718232044198896</v>
      </c>
      <c r="S12" s="100">
        <v>730</v>
      </c>
      <c r="T12" s="27">
        <v>10</v>
      </c>
      <c r="U12" s="27">
        <v>30</v>
      </c>
      <c r="V12" s="27">
        <v>25</v>
      </c>
      <c r="W12" s="67">
        <f>(T12+U12+V12)/(E12/100)</f>
        <v>17.955801104972377</v>
      </c>
      <c r="X12" s="32">
        <v>23</v>
      </c>
    </row>
    <row r="13" spans="1:24" ht="12.75">
      <c r="A13" s="4">
        <v>10</v>
      </c>
      <c r="B13" s="36" t="s">
        <v>5</v>
      </c>
      <c r="C13" s="27" t="s">
        <v>6</v>
      </c>
      <c r="D13" s="27" t="s">
        <v>32</v>
      </c>
      <c r="E13" s="27">
        <v>447</v>
      </c>
      <c r="F13" s="27">
        <v>332</v>
      </c>
      <c r="G13" s="67">
        <f>F13/(E13/100)</f>
        <v>74.27293064876957</v>
      </c>
      <c r="H13" s="27">
        <v>3792</v>
      </c>
      <c r="I13" s="94">
        <f>H13/F13</f>
        <v>11.421686746987952</v>
      </c>
      <c r="J13" s="27">
        <v>295</v>
      </c>
      <c r="K13" s="68">
        <f>E13/J13</f>
        <v>1.5152542372881357</v>
      </c>
      <c r="L13" s="27">
        <v>432</v>
      </c>
      <c r="M13" s="68">
        <f>E13/L13</f>
        <v>1.0347222222222223</v>
      </c>
      <c r="N13" s="37">
        <v>30</v>
      </c>
      <c r="O13" s="27">
        <v>45</v>
      </c>
      <c r="P13" s="67">
        <f>O13/(J13/100)</f>
        <v>15.254237288135592</v>
      </c>
      <c r="Q13" s="97">
        <v>87</v>
      </c>
      <c r="R13" s="105">
        <f>Q13/(E13/100)</f>
        <v>19.46308724832215</v>
      </c>
      <c r="S13" s="100">
        <v>787</v>
      </c>
      <c r="T13" s="27">
        <v>19</v>
      </c>
      <c r="U13" s="27">
        <v>47</v>
      </c>
      <c r="V13" s="27">
        <v>25</v>
      </c>
      <c r="W13" s="67">
        <f>(T13+U13+V13)/(E13/100)</f>
        <v>20.357941834451903</v>
      </c>
      <c r="X13" s="32">
        <v>33</v>
      </c>
    </row>
    <row r="14" spans="1:24" ht="12.75">
      <c r="A14" s="4">
        <v>11</v>
      </c>
      <c r="B14" s="36" t="s">
        <v>15</v>
      </c>
      <c r="C14" s="27" t="s">
        <v>14</v>
      </c>
      <c r="D14" s="27" t="s">
        <v>31</v>
      </c>
      <c r="E14" s="37">
        <v>350</v>
      </c>
      <c r="F14" s="27">
        <v>330</v>
      </c>
      <c r="G14" s="69">
        <f>F14/(E14/100)</f>
        <v>94.28571428571429</v>
      </c>
      <c r="H14" s="27">
        <v>3932</v>
      </c>
      <c r="I14" s="94">
        <f>H14/F14</f>
        <v>11.915151515151516</v>
      </c>
      <c r="J14" s="27">
        <v>277</v>
      </c>
      <c r="K14" s="68">
        <f>E14/J14</f>
        <v>1.263537906137184</v>
      </c>
      <c r="L14" s="27">
        <v>375</v>
      </c>
      <c r="M14" s="68">
        <f>E14/L14</f>
        <v>0.9333333333333333</v>
      </c>
      <c r="N14" s="37">
        <v>73</v>
      </c>
      <c r="O14" s="27">
        <v>36</v>
      </c>
      <c r="P14" s="67">
        <f>O14/(J14/100)</f>
        <v>12.99638989169675</v>
      </c>
      <c r="Q14" s="97">
        <v>65</v>
      </c>
      <c r="R14" s="105">
        <f>Q14/(E14/100)</f>
        <v>18.571428571428573</v>
      </c>
      <c r="S14" s="100">
        <v>709</v>
      </c>
      <c r="T14" s="27">
        <v>19</v>
      </c>
      <c r="U14" s="27">
        <v>0</v>
      </c>
      <c r="V14" s="27">
        <v>12</v>
      </c>
      <c r="W14" s="69">
        <f>(T14+U14+V14)/(E14/100)</f>
        <v>8.857142857142858</v>
      </c>
      <c r="X14" s="32">
        <v>0</v>
      </c>
    </row>
    <row r="15" spans="1:24" ht="12.75">
      <c r="A15" s="4">
        <v>12</v>
      </c>
      <c r="B15" s="36" t="s">
        <v>24</v>
      </c>
      <c r="C15" s="27" t="s">
        <v>14</v>
      </c>
      <c r="D15" s="27" t="s">
        <v>33</v>
      </c>
      <c r="E15" s="27">
        <v>424</v>
      </c>
      <c r="F15" s="27">
        <v>289</v>
      </c>
      <c r="G15" s="67">
        <f>F15/(E15/100)</f>
        <v>68.16037735849056</v>
      </c>
      <c r="H15" s="27">
        <v>2999</v>
      </c>
      <c r="I15" s="94">
        <f>H15/F15</f>
        <v>10.377162629757786</v>
      </c>
      <c r="J15" s="27">
        <v>286</v>
      </c>
      <c r="K15" s="68">
        <f>E15/J15</f>
        <v>1.4825174825174825</v>
      </c>
      <c r="L15" s="27">
        <v>403</v>
      </c>
      <c r="M15" s="68">
        <f>E15/L15</f>
        <v>1.0521091811414391</v>
      </c>
      <c r="N15" s="27">
        <v>13</v>
      </c>
      <c r="O15" s="27">
        <v>41</v>
      </c>
      <c r="P15" s="67">
        <f>O15/(J15/100)</f>
        <v>14.335664335664337</v>
      </c>
      <c r="Q15" s="97">
        <v>78</v>
      </c>
      <c r="R15" s="105">
        <f>Q15/(E15/100)</f>
        <v>18.39622641509434</v>
      </c>
      <c r="S15" s="100">
        <v>720</v>
      </c>
      <c r="T15" s="27">
        <v>26</v>
      </c>
      <c r="U15" s="27">
        <v>0</v>
      </c>
      <c r="V15" s="27">
        <v>26</v>
      </c>
      <c r="W15" s="67">
        <f>(T15+U15+V15)/(E15/100)</f>
        <v>12.264150943396226</v>
      </c>
      <c r="X15" s="32">
        <v>84</v>
      </c>
    </row>
    <row r="16" spans="1:24" ht="12.75">
      <c r="A16" s="4">
        <v>13</v>
      </c>
      <c r="B16" s="36" t="s">
        <v>21</v>
      </c>
      <c r="C16" s="27" t="s">
        <v>14</v>
      </c>
      <c r="D16" s="27" t="s">
        <v>31</v>
      </c>
      <c r="E16" s="27">
        <v>446</v>
      </c>
      <c r="F16" s="27">
        <v>316</v>
      </c>
      <c r="G16" s="67">
        <f>F16/(E16/100)</f>
        <v>70.85201793721973</v>
      </c>
      <c r="H16" s="27">
        <v>3580</v>
      </c>
      <c r="I16" s="94">
        <f>H16/F16</f>
        <v>11.329113924050633</v>
      </c>
      <c r="J16" s="27">
        <v>262</v>
      </c>
      <c r="K16" s="68">
        <f>E16/J16</f>
        <v>1.702290076335878</v>
      </c>
      <c r="L16" s="27">
        <v>336</v>
      </c>
      <c r="M16" s="68">
        <f>E16/L16</f>
        <v>1.3273809523809523</v>
      </c>
      <c r="N16" s="37">
        <v>40</v>
      </c>
      <c r="O16" s="27">
        <v>42</v>
      </c>
      <c r="P16" s="67">
        <f>O16/(J16/100)</f>
        <v>16.030534351145036</v>
      </c>
      <c r="Q16" s="97">
        <v>79</v>
      </c>
      <c r="R16" s="105">
        <f>Q16/(E16/100)</f>
        <v>17.713004484304932</v>
      </c>
      <c r="S16" s="100">
        <v>798</v>
      </c>
      <c r="T16" s="27">
        <v>9</v>
      </c>
      <c r="U16" s="27">
        <v>47</v>
      </c>
      <c r="V16" s="27">
        <v>39</v>
      </c>
      <c r="W16" s="67">
        <f>(T16+U16+V16)/(E16/100)</f>
        <v>21.300448430493272</v>
      </c>
      <c r="X16" s="32">
        <v>0</v>
      </c>
    </row>
    <row r="17" spans="1:24" ht="12.75">
      <c r="A17" s="4">
        <v>14</v>
      </c>
      <c r="B17" s="36" t="s">
        <v>29</v>
      </c>
      <c r="C17" s="27" t="s">
        <v>34</v>
      </c>
      <c r="D17" s="27" t="s">
        <v>32</v>
      </c>
      <c r="E17" s="27">
        <v>464</v>
      </c>
      <c r="F17" s="27">
        <v>366</v>
      </c>
      <c r="G17" s="67">
        <f>F17/(E17/100)</f>
        <v>78.87931034482759</v>
      </c>
      <c r="H17" s="27">
        <v>4446</v>
      </c>
      <c r="I17" s="94">
        <f>H17/F17</f>
        <v>12.147540983606557</v>
      </c>
      <c r="J17" s="27">
        <v>299</v>
      </c>
      <c r="K17" s="68">
        <f>E17/J17</f>
        <v>1.5518394648829432</v>
      </c>
      <c r="L17" s="27">
        <v>353</v>
      </c>
      <c r="M17" s="68">
        <f>E17/L17</f>
        <v>1.3144475920679888</v>
      </c>
      <c r="N17" s="27">
        <v>16</v>
      </c>
      <c r="O17" s="27">
        <v>44</v>
      </c>
      <c r="P17" s="67">
        <f>O17/(J17/100)</f>
        <v>14.71571906354515</v>
      </c>
      <c r="Q17" s="97">
        <v>82</v>
      </c>
      <c r="R17" s="105">
        <f>Q17/(E17/100)</f>
        <v>17.67241379310345</v>
      </c>
      <c r="S17" s="100">
        <v>813</v>
      </c>
      <c r="T17" s="27">
        <v>19</v>
      </c>
      <c r="U17" s="27">
        <v>27</v>
      </c>
      <c r="V17" s="27">
        <v>10</v>
      </c>
      <c r="W17" s="67">
        <f>(T17+U17+V17)/(E17/100)</f>
        <v>12.06896551724138</v>
      </c>
      <c r="X17" s="32">
        <v>42</v>
      </c>
    </row>
    <row r="18" spans="1:24" ht="13.5" thickBot="1">
      <c r="A18" s="4">
        <v>15</v>
      </c>
      <c r="B18" s="141" t="s">
        <v>22</v>
      </c>
      <c r="C18" s="110" t="s">
        <v>41</v>
      </c>
      <c r="D18" s="110" t="s">
        <v>32</v>
      </c>
      <c r="E18" s="110">
        <v>388</v>
      </c>
      <c r="F18" s="110">
        <v>280</v>
      </c>
      <c r="G18" s="113">
        <f>F18/(E18/100)</f>
        <v>72.16494845360825</v>
      </c>
      <c r="H18" s="110">
        <v>3326</v>
      </c>
      <c r="I18" s="114">
        <f>H18/F18</f>
        <v>11.878571428571428</v>
      </c>
      <c r="J18" s="142">
        <v>309</v>
      </c>
      <c r="K18" s="115">
        <f>E18/J18</f>
        <v>1.255663430420712</v>
      </c>
      <c r="L18" s="142">
        <v>347</v>
      </c>
      <c r="M18" s="115">
        <f>E18/L18</f>
        <v>1.1181556195965419</v>
      </c>
      <c r="N18" s="142">
        <v>18</v>
      </c>
      <c r="O18" s="142" t="s">
        <v>10</v>
      </c>
      <c r="P18" s="142" t="s">
        <v>10</v>
      </c>
      <c r="Q18" s="143">
        <v>64</v>
      </c>
      <c r="R18" s="145">
        <f>Q18/(E18/100)</f>
        <v>16.494845360824744</v>
      </c>
      <c r="S18" s="128">
        <v>550</v>
      </c>
      <c r="T18" s="110">
        <v>41</v>
      </c>
      <c r="U18" s="110">
        <v>33</v>
      </c>
      <c r="V18" s="110">
        <v>11</v>
      </c>
      <c r="W18" s="113">
        <f>(T18+U18+V18)/(E18/100)</f>
        <v>21.90721649484536</v>
      </c>
      <c r="X18" s="111">
        <v>0</v>
      </c>
    </row>
    <row r="19" spans="1:24" ht="12.75">
      <c r="A19" s="4">
        <v>16</v>
      </c>
      <c r="B19" s="140" t="s">
        <v>23</v>
      </c>
      <c r="C19" s="63" t="s">
        <v>55</v>
      </c>
      <c r="D19" s="63" t="s">
        <v>32</v>
      </c>
      <c r="E19" s="63">
        <v>412</v>
      </c>
      <c r="F19" s="63">
        <v>227</v>
      </c>
      <c r="G19" s="92">
        <f>F19/(E19/100)</f>
        <v>55.09708737864077</v>
      </c>
      <c r="H19" s="63">
        <v>2900</v>
      </c>
      <c r="I19" s="93">
        <f>H19/F19</f>
        <v>12.775330396475772</v>
      </c>
      <c r="J19" s="116" t="s">
        <v>10</v>
      </c>
      <c r="K19" s="118" t="s">
        <v>10</v>
      </c>
      <c r="L19" s="116" t="s">
        <v>10</v>
      </c>
      <c r="M19" s="116" t="s">
        <v>10</v>
      </c>
      <c r="N19" s="116">
        <v>10</v>
      </c>
      <c r="O19" s="116" t="s">
        <v>10</v>
      </c>
      <c r="P19" s="116" t="s">
        <v>10</v>
      </c>
      <c r="Q19" s="144" t="s">
        <v>10</v>
      </c>
      <c r="R19" s="146" t="s">
        <v>10</v>
      </c>
      <c r="S19" s="129" t="s">
        <v>10</v>
      </c>
      <c r="T19" s="63">
        <v>62</v>
      </c>
      <c r="U19" s="63">
        <v>10</v>
      </c>
      <c r="V19" s="63">
        <v>90</v>
      </c>
      <c r="W19" s="92">
        <f>(T19+U19+V19)/(E19/100)</f>
        <v>39.32038834951456</v>
      </c>
      <c r="X19" s="66">
        <v>23</v>
      </c>
    </row>
    <row r="20" spans="1:24" ht="12.75">
      <c r="A20" s="4">
        <v>17</v>
      </c>
      <c r="B20" s="36" t="s">
        <v>26</v>
      </c>
      <c r="C20" s="27" t="s">
        <v>18</v>
      </c>
      <c r="D20" s="27" t="s">
        <v>32</v>
      </c>
      <c r="E20" s="37">
        <v>352</v>
      </c>
      <c r="F20" s="27">
        <v>325</v>
      </c>
      <c r="G20" s="69">
        <f>F20/(E20/100)</f>
        <v>92.32954545454545</v>
      </c>
      <c r="H20" s="27">
        <v>3496</v>
      </c>
      <c r="I20" s="94">
        <f>H20/F20</f>
        <v>10.756923076923076</v>
      </c>
      <c r="J20" s="27">
        <v>294</v>
      </c>
      <c r="K20" s="68">
        <f>E20/J20</f>
        <v>1.1972789115646258</v>
      </c>
      <c r="L20" s="27">
        <v>339</v>
      </c>
      <c r="M20" s="68">
        <f>E20/L20</f>
        <v>1.0383480825958702</v>
      </c>
      <c r="N20" s="70" t="s">
        <v>10</v>
      </c>
      <c r="O20" s="70" t="s">
        <v>10</v>
      </c>
      <c r="P20" s="71" t="s">
        <v>10</v>
      </c>
      <c r="Q20" s="122" t="s">
        <v>10</v>
      </c>
      <c r="R20" s="147" t="s">
        <v>10</v>
      </c>
      <c r="S20" s="126" t="s">
        <v>10</v>
      </c>
      <c r="T20" s="27">
        <v>10</v>
      </c>
      <c r="U20" s="27">
        <v>15</v>
      </c>
      <c r="V20" s="27">
        <v>2</v>
      </c>
      <c r="W20" s="69">
        <f>(T20+U20+V20)/(E20/100)</f>
        <v>7.670454545454546</v>
      </c>
      <c r="X20" s="73" t="s">
        <v>10</v>
      </c>
    </row>
    <row r="21" spans="1:24" ht="13.5" thickBot="1">
      <c r="A21" s="4">
        <v>18</v>
      </c>
      <c r="B21" s="36" t="s">
        <v>28</v>
      </c>
      <c r="C21" s="27" t="s">
        <v>53</v>
      </c>
      <c r="D21" s="27" t="s">
        <v>32</v>
      </c>
      <c r="E21" s="37">
        <v>208</v>
      </c>
      <c r="F21" s="27">
        <v>168</v>
      </c>
      <c r="G21" s="67">
        <f>F21/(E21/100)</f>
        <v>80.76923076923076</v>
      </c>
      <c r="H21" s="27">
        <v>2022</v>
      </c>
      <c r="I21" s="94">
        <f>H21/F21</f>
        <v>12.035714285714286</v>
      </c>
      <c r="J21" s="70" t="s">
        <v>10</v>
      </c>
      <c r="K21" s="72" t="s">
        <v>10</v>
      </c>
      <c r="L21" s="70" t="s">
        <v>10</v>
      </c>
      <c r="M21" s="70" t="s">
        <v>10</v>
      </c>
      <c r="N21" s="70" t="s">
        <v>10</v>
      </c>
      <c r="O21" s="70" t="s">
        <v>10</v>
      </c>
      <c r="P21" s="70" t="s">
        <v>10</v>
      </c>
      <c r="Q21" s="122" t="s">
        <v>10</v>
      </c>
      <c r="R21" s="147" t="s">
        <v>10</v>
      </c>
      <c r="S21" s="126" t="s">
        <v>10</v>
      </c>
      <c r="T21" s="27">
        <v>0</v>
      </c>
      <c r="U21" s="27">
        <v>0</v>
      </c>
      <c r="V21" s="27">
        <v>0</v>
      </c>
      <c r="W21" s="69">
        <f>(T21+U21+V21)/(E21/100)</f>
        <v>0</v>
      </c>
      <c r="X21" s="32">
        <v>40</v>
      </c>
    </row>
    <row r="22" spans="1:24" ht="13.5" thickBot="1">
      <c r="A22" s="4"/>
      <c r="B22" s="56" t="s">
        <v>68</v>
      </c>
      <c r="C22" s="57" t="s">
        <v>69</v>
      </c>
      <c r="D22" s="57" t="s">
        <v>70</v>
      </c>
      <c r="E22" s="108">
        <f>SUM(E4:E18)/18</f>
        <v>319.05555555555554</v>
      </c>
      <c r="F22" s="58">
        <f>SUM(F4:F18)/18</f>
        <v>249.83333333333334</v>
      </c>
      <c r="G22" s="58">
        <f>SUM(G4:G18)/18</f>
        <v>65.87496106695603</v>
      </c>
      <c r="H22" s="58">
        <f>SUM(H4:H18)/17</f>
        <v>3054.3529411764707</v>
      </c>
      <c r="I22" s="59">
        <f>SUM(I4:I18)/18</f>
        <v>9.612573942096724</v>
      </c>
      <c r="J22" s="58">
        <f>SUM(J4:J18)/15</f>
        <v>263.73333333333335</v>
      </c>
      <c r="K22" s="59">
        <f>SUM(K4:K18)/15</f>
        <v>1.2804731809736754</v>
      </c>
      <c r="L22" s="58">
        <f>SUM(L4:L18)/15</f>
        <v>332.93333333333334</v>
      </c>
      <c r="M22" s="59">
        <f>SUM(M4:M18)/15</f>
        <v>1.0173580473613881</v>
      </c>
      <c r="N22" s="60">
        <f>SUM(N4:N18)/15</f>
        <v>26.666666666666668</v>
      </c>
      <c r="O22" s="58">
        <f>SUM(O4:O18)/12</f>
        <v>49.083333333333336</v>
      </c>
      <c r="P22" s="58">
        <f>SUM(P4:P18)/11</f>
        <v>17.533623539401027</v>
      </c>
      <c r="Q22" s="82">
        <f>SUM(Q4:Q18)/15</f>
        <v>84.46666666666667</v>
      </c>
      <c r="R22" s="87">
        <f>SUM(R4:R18)/15</f>
        <v>22.945706046590242</v>
      </c>
      <c r="S22" s="102">
        <f>SUM(S4:S18)/15</f>
        <v>841.4</v>
      </c>
      <c r="T22" s="58">
        <f>SUM(T4:T18)/18</f>
        <v>16.88888888888889</v>
      </c>
      <c r="U22" s="58">
        <f>SUM(U4:U18)/18</f>
        <v>14.88888888888889</v>
      </c>
      <c r="V22" s="58">
        <f>SUM(V4:V18)/18</f>
        <v>13.166666666666666</v>
      </c>
      <c r="W22" s="58">
        <f>SUM(W4:W18)/18</f>
        <v>11.486794174420528</v>
      </c>
      <c r="X22" s="61">
        <f>SUM(X4:X18)/18</f>
        <v>21.27777777777778</v>
      </c>
    </row>
    <row r="23" ht="12.75">
      <c r="I23" s="1"/>
    </row>
    <row r="24" spans="1:24" ht="12.75">
      <c r="A24" s="13"/>
      <c r="B24" s="14" t="s">
        <v>56</v>
      </c>
      <c r="C24" s="13"/>
      <c r="D24" s="13"/>
      <c r="E24" s="13"/>
      <c r="F24" s="13"/>
      <c r="G24" s="13"/>
      <c r="H24" s="13"/>
      <c r="I24" s="15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</row>
    <row r="25" spans="1:24" ht="12.75">
      <c r="A25" s="13"/>
      <c r="B25" s="13" t="s">
        <v>87</v>
      </c>
      <c r="C25" s="13"/>
      <c r="D25" s="13"/>
      <c r="E25" s="13"/>
      <c r="F25" s="13"/>
      <c r="G25" s="13"/>
      <c r="H25" s="13"/>
      <c r="I25" s="15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2.75">
      <c r="A26" s="13"/>
      <c r="B26" s="13" t="s">
        <v>88</v>
      </c>
      <c r="C26" s="13"/>
      <c r="D26" s="13"/>
      <c r="E26" s="13"/>
      <c r="F26" s="13"/>
      <c r="G26" s="13"/>
      <c r="H26" s="13"/>
      <c r="I26" s="15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" ht="12.75">
      <c r="A27" s="13"/>
      <c r="B27" s="13" t="s">
        <v>89</v>
      </c>
    </row>
    <row r="28" ht="12.75">
      <c r="A28" s="13"/>
    </row>
    <row r="29" ht="12.75">
      <c r="A29" s="13"/>
    </row>
    <row r="30" spans="1:24" ht="12.75">
      <c r="A30" s="13"/>
      <c r="B30" s="13"/>
      <c r="C30" s="13"/>
      <c r="D30" s="13"/>
      <c r="E30" s="13"/>
      <c r="F30" s="13"/>
      <c r="G30" s="13"/>
      <c r="H30" s="13"/>
      <c r="I30" s="15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2.75">
      <c r="A31" s="13"/>
      <c r="B31" s="13"/>
      <c r="C31" s="13"/>
      <c r="D31" s="13"/>
      <c r="E31" s="13"/>
      <c r="F31" s="13"/>
      <c r="G31" s="13"/>
      <c r="H31" s="13"/>
      <c r="I31" s="15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2.75">
      <c r="A32" s="13"/>
      <c r="B32" s="13"/>
      <c r="C32" s="13"/>
      <c r="D32" s="13"/>
      <c r="E32" s="13"/>
      <c r="F32" s="13"/>
      <c r="G32" s="13"/>
      <c r="H32" s="13"/>
      <c r="I32" s="15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1:24" ht="12.75">
      <c r="A33" s="13"/>
      <c r="B33" s="13"/>
      <c r="C33" s="13"/>
      <c r="D33" s="13"/>
      <c r="E33" s="13"/>
      <c r="F33" s="13"/>
      <c r="G33" s="13"/>
      <c r="H33" s="13"/>
      <c r="I33" s="15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1:24" ht="12.75">
      <c r="A34" s="13"/>
      <c r="B34" s="13"/>
      <c r="C34" s="13"/>
      <c r="D34" s="13"/>
      <c r="E34" s="13"/>
      <c r="F34" s="13"/>
      <c r="G34" s="13"/>
      <c r="H34" s="13"/>
      <c r="I34" s="15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1:24" ht="12.75">
      <c r="A35" s="13"/>
      <c r="B35" s="13"/>
      <c r="C35" s="13"/>
      <c r="D35" s="13"/>
      <c r="E35" s="13"/>
      <c r="F35" s="13"/>
      <c r="G35" s="13"/>
      <c r="H35" s="13"/>
      <c r="I35" s="15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1:24" ht="12.75">
      <c r="A36" s="13"/>
      <c r="B36" s="13"/>
      <c r="C36" s="13"/>
      <c r="D36" s="13"/>
      <c r="E36" s="13"/>
      <c r="F36" s="13"/>
      <c r="G36" s="13"/>
      <c r="H36" s="13"/>
      <c r="I36" s="15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X36"/>
  <sheetViews>
    <sheetView workbookViewId="0" topLeftCell="A1">
      <selection activeCell="B28" sqref="B28"/>
    </sheetView>
  </sheetViews>
  <sheetFormatPr defaultColWidth="9.00390625" defaultRowHeight="12.75"/>
  <cols>
    <col min="1" max="1" width="2.75390625" style="0" customWidth="1"/>
    <col min="2" max="2" width="13.00390625" style="0" customWidth="1"/>
    <col min="3" max="4" width="4.625" style="0" customWidth="1"/>
    <col min="5" max="5" width="6.00390625" style="0" bestFit="1" customWidth="1"/>
    <col min="6" max="6" width="5.375" style="0" bestFit="1" customWidth="1"/>
    <col min="7" max="7" width="3.75390625" style="0" bestFit="1" customWidth="1"/>
    <col min="8" max="8" width="7.125" style="0" bestFit="1" customWidth="1"/>
    <col min="9" max="9" width="6.875" style="0" bestFit="1" customWidth="1"/>
    <col min="10" max="10" width="4.25390625" style="0" bestFit="1" customWidth="1"/>
    <col min="11" max="11" width="3.75390625" style="0" customWidth="1"/>
    <col min="12" max="12" width="4.125" style="0" bestFit="1" customWidth="1"/>
    <col min="13" max="13" width="3.75390625" style="0" bestFit="1" customWidth="1"/>
    <col min="14" max="14" width="4.75390625" style="0" customWidth="1"/>
    <col min="15" max="15" width="3.75390625" style="0" bestFit="1" customWidth="1"/>
    <col min="16" max="16" width="3.00390625" style="0" bestFit="1" customWidth="1"/>
    <col min="17" max="17" width="4.875" style="0" bestFit="1" customWidth="1"/>
    <col min="18" max="18" width="3.375" style="0" customWidth="1"/>
    <col min="19" max="19" width="6.00390625" style="0" customWidth="1"/>
    <col min="20" max="20" width="5.375" style="0" bestFit="1" customWidth="1"/>
    <col min="21" max="21" width="6.00390625" style="0" bestFit="1" customWidth="1"/>
    <col min="22" max="22" width="5.875" style="0" bestFit="1" customWidth="1"/>
    <col min="23" max="23" width="4.00390625" style="0" bestFit="1" customWidth="1"/>
    <col min="24" max="24" width="7.375" style="0" bestFit="1" customWidth="1"/>
  </cols>
  <sheetData>
    <row r="1" spans="2:24" ht="18.75">
      <c r="B1" s="5" t="s">
        <v>0</v>
      </c>
      <c r="C1" s="6"/>
      <c r="D1" s="6"/>
      <c r="E1" s="6"/>
      <c r="F1" s="6"/>
      <c r="G1" s="6"/>
      <c r="H1" s="6"/>
      <c r="I1" s="7"/>
      <c r="J1" s="6"/>
      <c r="K1" s="6"/>
      <c r="L1" s="6"/>
      <c r="M1" s="6"/>
      <c r="N1" s="11" t="s">
        <v>90</v>
      </c>
      <c r="O1" s="12"/>
      <c r="P1" s="12"/>
      <c r="Q1" s="12"/>
      <c r="R1" s="12"/>
      <c r="S1" s="12"/>
      <c r="T1" s="12"/>
      <c r="U1" s="12"/>
      <c r="V1" s="12"/>
      <c r="W1" s="12"/>
      <c r="X1" s="12"/>
    </row>
    <row r="2" spans="2:24" ht="18.75">
      <c r="B2" s="8"/>
      <c r="C2" s="9"/>
      <c r="D2" s="9"/>
      <c r="E2" s="9"/>
      <c r="F2" s="9"/>
      <c r="G2" s="9"/>
      <c r="H2" s="9"/>
      <c r="I2" s="10"/>
      <c r="J2" s="9"/>
      <c r="K2" s="9"/>
      <c r="L2" s="9"/>
      <c r="M2" s="9"/>
      <c r="N2" s="11"/>
      <c r="O2" s="12"/>
      <c r="P2" s="12"/>
      <c r="Q2" s="12"/>
      <c r="R2" s="12"/>
      <c r="S2" s="12"/>
      <c r="T2" s="12"/>
      <c r="U2" s="12"/>
      <c r="V2" s="12"/>
      <c r="W2" s="12"/>
      <c r="X2" s="12"/>
    </row>
    <row r="3" spans="1:24" ht="13.5" thickBot="1">
      <c r="A3" s="4"/>
      <c r="B3" s="16" t="s">
        <v>1</v>
      </c>
      <c r="C3" s="16" t="s">
        <v>2</v>
      </c>
      <c r="D3" s="17" t="s">
        <v>72</v>
      </c>
      <c r="E3" s="16" t="s">
        <v>46</v>
      </c>
      <c r="F3" s="16" t="s">
        <v>47</v>
      </c>
      <c r="G3" s="16" t="s">
        <v>37</v>
      </c>
      <c r="H3" s="16" t="s">
        <v>20</v>
      </c>
      <c r="I3" s="18" t="s">
        <v>45</v>
      </c>
      <c r="J3" s="16" t="s">
        <v>3</v>
      </c>
      <c r="K3" s="16" t="s">
        <v>35</v>
      </c>
      <c r="L3" s="16" t="s">
        <v>4</v>
      </c>
      <c r="M3" s="16" t="s">
        <v>36</v>
      </c>
      <c r="N3" s="16" t="s">
        <v>48</v>
      </c>
      <c r="O3" s="16" t="s">
        <v>49</v>
      </c>
      <c r="P3" s="16" t="s">
        <v>40</v>
      </c>
      <c r="Q3" s="16" t="s">
        <v>50</v>
      </c>
      <c r="R3" s="16" t="s">
        <v>39</v>
      </c>
      <c r="S3" s="16" t="s">
        <v>51</v>
      </c>
      <c r="T3" s="16" t="s">
        <v>42</v>
      </c>
      <c r="U3" s="16" t="s">
        <v>43</v>
      </c>
      <c r="V3" s="16" t="s">
        <v>44</v>
      </c>
      <c r="W3" s="16" t="s">
        <v>38</v>
      </c>
      <c r="X3" s="16" t="s">
        <v>7</v>
      </c>
    </row>
    <row r="4" spans="1:24" ht="12.75">
      <c r="A4" s="4">
        <v>1</v>
      </c>
      <c r="B4" s="19" t="s">
        <v>23</v>
      </c>
      <c r="C4" s="63" t="s">
        <v>55</v>
      </c>
      <c r="D4" s="63" t="s">
        <v>32</v>
      </c>
      <c r="E4" s="63">
        <v>412</v>
      </c>
      <c r="F4" s="63">
        <v>227</v>
      </c>
      <c r="G4" s="92">
        <f>F4/(E4/100)</f>
        <v>55.09708737864077</v>
      </c>
      <c r="H4" s="63">
        <v>2900</v>
      </c>
      <c r="I4" s="93">
        <f aca="true" t="shared" si="0" ref="I4:I21">H4/F4</f>
        <v>12.775330396475772</v>
      </c>
      <c r="J4" s="116" t="s">
        <v>10</v>
      </c>
      <c r="K4" s="118" t="s">
        <v>10</v>
      </c>
      <c r="L4" s="116" t="s">
        <v>10</v>
      </c>
      <c r="M4" s="116" t="s">
        <v>10</v>
      </c>
      <c r="N4" s="116">
        <v>10</v>
      </c>
      <c r="O4" s="116" t="s">
        <v>10</v>
      </c>
      <c r="P4" s="116" t="s">
        <v>10</v>
      </c>
      <c r="Q4" s="116" t="s">
        <v>10</v>
      </c>
      <c r="R4" s="117" t="s">
        <v>10</v>
      </c>
      <c r="S4" s="116" t="s">
        <v>10</v>
      </c>
      <c r="T4" s="63">
        <v>62</v>
      </c>
      <c r="U4" s="63">
        <v>10</v>
      </c>
      <c r="V4" s="96">
        <v>90</v>
      </c>
      <c r="W4" s="103">
        <f>(T4+U4+V4)/(E4/100)</f>
        <v>39.32038834951456</v>
      </c>
      <c r="X4" s="148">
        <v>23</v>
      </c>
    </row>
    <row r="5" spans="1:24" ht="12.75">
      <c r="A5" s="4">
        <v>2</v>
      </c>
      <c r="B5" s="26" t="s">
        <v>22</v>
      </c>
      <c r="C5" s="27" t="s">
        <v>41</v>
      </c>
      <c r="D5" s="27" t="s">
        <v>32</v>
      </c>
      <c r="E5" s="27">
        <v>388</v>
      </c>
      <c r="F5" s="27">
        <v>280</v>
      </c>
      <c r="G5" s="67">
        <f aca="true" t="shared" si="1" ref="G5:G21">F5/(E5/100)</f>
        <v>72.16494845360825</v>
      </c>
      <c r="H5" s="27">
        <v>3326</v>
      </c>
      <c r="I5" s="94">
        <f t="shared" si="0"/>
        <v>11.878571428571428</v>
      </c>
      <c r="J5" s="70">
        <v>309</v>
      </c>
      <c r="K5" s="68">
        <f>E5/J5</f>
        <v>1.255663430420712</v>
      </c>
      <c r="L5" s="70">
        <v>347</v>
      </c>
      <c r="M5" s="68">
        <f>E5/L5</f>
        <v>1.1181556195965419</v>
      </c>
      <c r="N5" s="70">
        <v>18</v>
      </c>
      <c r="O5" s="70" t="s">
        <v>10</v>
      </c>
      <c r="P5" s="70" t="s">
        <v>10</v>
      </c>
      <c r="Q5" s="27">
        <v>64</v>
      </c>
      <c r="R5" s="67">
        <f aca="true" t="shared" si="2" ref="R4:R21">Q5/(E5/100)</f>
        <v>16.494845360824744</v>
      </c>
      <c r="S5" s="27">
        <v>550</v>
      </c>
      <c r="T5" s="27">
        <v>41</v>
      </c>
      <c r="U5" s="27">
        <v>33</v>
      </c>
      <c r="V5" s="97">
        <v>11</v>
      </c>
      <c r="W5" s="105">
        <f aca="true" t="shared" si="3" ref="W4:W21">(T5+U5+V5)/(E5/100)</f>
        <v>21.90721649484536</v>
      </c>
      <c r="X5" s="149">
        <v>0</v>
      </c>
    </row>
    <row r="6" spans="1:24" ht="12.75">
      <c r="A6" s="4">
        <v>3</v>
      </c>
      <c r="B6" s="26" t="s">
        <v>25</v>
      </c>
      <c r="C6" s="27" t="s">
        <v>6</v>
      </c>
      <c r="D6" s="27" t="s">
        <v>33</v>
      </c>
      <c r="E6" s="37">
        <v>330</v>
      </c>
      <c r="F6" s="27">
        <v>227</v>
      </c>
      <c r="G6" s="67">
        <f t="shared" si="1"/>
        <v>68.7878787878788</v>
      </c>
      <c r="H6" s="27">
        <v>2560</v>
      </c>
      <c r="I6" s="94">
        <f t="shared" si="0"/>
        <v>11.277533039647578</v>
      </c>
      <c r="J6" s="27">
        <v>275</v>
      </c>
      <c r="K6" s="68">
        <f>E6/J6</f>
        <v>1.2</v>
      </c>
      <c r="L6" s="27">
        <v>361</v>
      </c>
      <c r="M6" s="68">
        <f>E6/L6</f>
        <v>0.9141274238227147</v>
      </c>
      <c r="N6" s="27">
        <v>0</v>
      </c>
      <c r="O6" s="27">
        <v>50</v>
      </c>
      <c r="P6" s="67">
        <f>O6/(J6/100)</f>
        <v>18.181818181818183</v>
      </c>
      <c r="Q6" s="27">
        <v>71</v>
      </c>
      <c r="R6" s="67">
        <f>Q6/(E6/100)</f>
        <v>21.515151515151516</v>
      </c>
      <c r="S6" s="27">
        <v>683</v>
      </c>
      <c r="T6" s="27">
        <v>26</v>
      </c>
      <c r="U6" s="27">
        <v>40</v>
      </c>
      <c r="V6" s="97">
        <v>6</v>
      </c>
      <c r="W6" s="105">
        <f t="shared" si="3"/>
        <v>21.81818181818182</v>
      </c>
      <c r="X6" s="150">
        <v>31</v>
      </c>
    </row>
    <row r="7" spans="1:24" ht="12.75">
      <c r="A7" s="4">
        <v>4</v>
      </c>
      <c r="B7" s="36" t="s">
        <v>21</v>
      </c>
      <c r="C7" s="27" t="s">
        <v>14</v>
      </c>
      <c r="D7" s="27" t="s">
        <v>31</v>
      </c>
      <c r="E7" s="27">
        <v>446</v>
      </c>
      <c r="F7" s="27">
        <v>316</v>
      </c>
      <c r="G7" s="67">
        <f t="shared" si="1"/>
        <v>70.85201793721973</v>
      </c>
      <c r="H7" s="27">
        <v>3580</v>
      </c>
      <c r="I7" s="94">
        <f t="shared" si="0"/>
        <v>11.329113924050633</v>
      </c>
      <c r="J7" s="27">
        <v>262</v>
      </c>
      <c r="K7" s="68">
        <f aca="true" t="shared" si="4" ref="K4:K21">E7/J7</f>
        <v>1.702290076335878</v>
      </c>
      <c r="L7" s="27">
        <v>336</v>
      </c>
      <c r="M7" s="68">
        <f aca="true" t="shared" si="5" ref="M4:M21">E7/L7</f>
        <v>1.3273809523809523</v>
      </c>
      <c r="N7" s="37">
        <v>40</v>
      </c>
      <c r="O7" s="27">
        <v>42</v>
      </c>
      <c r="P7" s="67">
        <f>O7/(J7/100)</f>
        <v>16.030534351145036</v>
      </c>
      <c r="Q7" s="27">
        <v>79</v>
      </c>
      <c r="R7" s="67">
        <f t="shared" si="2"/>
        <v>17.713004484304932</v>
      </c>
      <c r="S7" s="27">
        <v>798</v>
      </c>
      <c r="T7" s="27">
        <v>9</v>
      </c>
      <c r="U7" s="27">
        <v>47</v>
      </c>
      <c r="V7" s="97">
        <v>39</v>
      </c>
      <c r="W7" s="105">
        <f t="shared" si="3"/>
        <v>21.300448430493272</v>
      </c>
      <c r="X7" s="150">
        <v>0</v>
      </c>
    </row>
    <row r="8" spans="1:24" ht="12.75">
      <c r="A8" s="4">
        <v>5</v>
      </c>
      <c r="B8" s="26" t="s">
        <v>5</v>
      </c>
      <c r="C8" s="33" t="s">
        <v>6</v>
      </c>
      <c r="D8" s="33" t="s">
        <v>32</v>
      </c>
      <c r="E8" s="27">
        <v>447</v>
      </c>
      <c r="F8" s="27">
        <v>332</v>
      </c>
      <c r="G8" s="67">
        <f t="shared" si="1"/>
        <v>74.27293064876957</v>
      </c>
      <c r="H8" s="27">
        <v>3792</v>
      </c>
      <c r="I8" s="94">
        <f t="shared" si="0"/>
        <v>11.421686746987952</v>
      </c>
      <c r="J8" s="27">
        <v>295</v>
      </c>
      <c r="K8" s="68">
        <f t="shared" si="4"/>
        <v>1.5152542372881357</v>
      </c>
      <c r="L8" s="27">
        <v>432</v>
      </c>
      <c r="M8" s="68">
        <f t="shared" si="5"/>
        <v>1.0347222222222223</v>
      </c>
      <c r="N8" s="37">
        <v>30</v>
      </c>
      <c r="O8" s="27">
        <v>45</v>
      </c>
      <c r="P8" s="67">
        <f>O8/(J8/100)</f>
        <v>15.254237288135592</v>
      </c>
      <c r="Q8" s="27">
        <v>87</v>
      </c>
      <c r="R8" s="67">
        <f t="shared" si="2"/>
        <v>19.46308724832215</v>
      </c>
      <c r="S8" s="27">
        <v>787</v>
      </c>
      <c r="T8" s="27">
        <v>19</v>
      </c>
      <c r="U8" s="27">
        <v>47</v>
      </c>
      <c r="V8" s="97">
        <v>25</v>
      </c>
      <c r="W8" s="105">
        <f t="shared" si="3"/>
        <v>20.357941834451903</v>
      </c>
      <c r="X8" s="149">
        <v>33</v>
      </c>
    </row>
    <row r="9" spans="1:24" ht="12.75">
      <c r="A9" s="4">
        <v>6</v>
      </c>
      <c r="B9" s="26" t="s">
        <v>16</v>
      </c>
      <c r="C9" s="33" t="s">
        <v>14</v>
      </c>
      <c r="D9" s="33" t="s">
        <v>31</v>
      </c>
      <c r="E9" s="27">
        <v>362</v>
      </c>
      <c r="F9" s="27">
        <v>270</v>
      </c>
      <c r="G9" s="67">
        <f t="shared" si="1"/>
        <v>74.58563535911603</v>
      </c>
      <c r="H9" s="27">
        <v>2858</v>
      </c>
      <c r="I9" s="94">
        <f t="shared" si="0"/>
        <v>10.585185185185185</v>
      </c>
      <c r="J9" s="27">
        <v>265</v>
      </c>
      <c r="K9" s="68">
        <f t="shared" si="4"/>
        <v>1.3660377358490565</v>
      </c>
      <c r="L9" s="27">
        <v>321</v>
      </c>
      <c r="M9" s="68">
        <f t="shared" si="5"/>
        <v>1.1277258566978192</v>
      </c>
      <c r="N9" s="37">
        <v>59</v>
      </c>
      <c r="O9" s="27">
        <v>33</v>
      </c>
      <c r="P9" s="67">
        <f>O9/(J9/100)</f>
        <v>12.452830188679245</v>
      </c>
      <c r="Q9" s="27">
        <v>75</v>
      </c>
      <c r="R9" s="67">
        <f t="shared" si="2"/>
        <v>20.718232044198896</v>
      </c>
      <c r="S9" s="27">
        <v>730</v>
      </c>
      <c r="T9" s="27">
        <v>10</v>
      </c>
      <c r="U9" s="27">
        <v>30</v>
      </c>
      <c r="V9" s="97">
        <v>25</v>
      </c>
      <c r="W9" s="105">
        <f t="shared" si="3"/>
        <v>17.955801104972377</v>
      </c>
      <c r="X9" s="149">
        <v>23</v>
      </c>
    </row>
    <row r="10" spans="1:24" ht="12.75">
      <c r="A10" s="4">
        <v>7</v>
      </c>
      <c r="B10" s="26" t="s">
        <v>19</v>
      </c>
      <c r="C10" s="33" t="s">
        <v>18</v>
      </c>
      <c r="D10" s="33" t="s">
        <v>32</v>
      </c>
      <c r="E10" s="37">
        <v>340</v>
      </c>
      <c r="F10" s="27">
        <v>270</v>
      </c>
      <c r="G10" s="67">
        <f t="shared" si="1"/>
        <v>79.41176470588235</v>
      </c>
      <c r="H10" s="27">
        <v>3200</v>
      </c>
      <c r="I10" s="94">
        <f t="shared" si="0"/>
        <v>11.851851851851851</v>
      </c>
      <c r="J10" s="27">
        <v>297</v>
      </c>
      <c r="K10" s="68">
        <f>E10/J10</f>
        <v>1.1447811447811447</v>
      </c>
      <c r="L10" s="27">
        <v>346</v>
      </c>
      <c r="M10" s="68">
        <f>E10/L10</f>
        <v>0.9826589595375722</v>
      </c>
      <c r="N10" s="37">
        <v>32</v>
      </c>
      <c r="O10" s="27">
        <v>38</v>
      </c>
      <c r="P10" s="67">
        <f>O10/(J10/100)</f>
        <v>12.794612794612794</v>
      </c>
      <c r="Q10" s="27">
        <v>101</v>
      </c>
      <c r="R10" s="67">
        <f>Q10/(E10/100)</f>
        <v>29.705882352941178</v>
      </c>
      <c r="S10" s="27">
        <v>983</v>
      </c>
      <c r="T10" s="27">
        <v>39</v>
      </c>
      <c r="U10" s="27">
        <v>11</v>
      </c>
      <c r="V10" s="97">
        <v>9</v>
      </c>
      <c r="W10" s="105">
        <f>(T10+U10+V10)/(E10/100)</f>
        <v>17.352941176470587</v>
      </c>
      <c r="X10" s="149">
        <v>0</v>
      </c>
    </row>
    <row r="11" spans="1:24" ht="12.75">
      <c r="A11" s="4">
        <v>8</v>
      </c>
      <c r="B11" s="26" t="s">
        <v>17</v>
      </c>
      <c r="C11" s="33" t="s">
        <v>18</v>
      </c>
      <c r="D11" s="33" t="s">
        <v>31</v>
      </c>
      <c r="E11" s="27">
        <v>526</v>
      </c>
      <c r="F11" s="27">
        <v>376</v>
      </c>
      <c r="G11" s="67">
        <f>F11/(E11/100)</f>
        <v>71.48288973384031</v>
      </c>
      <c r="H11" s="27">
        <v>4620</v>
      </c>
      <c r="I11" s="94">
        <f>H11/F11</f>
        <v>12.287234042553191</v>
      </c>
      <c r="J11" s="27">
        <v>326</v>
      </c>
      <c r="K11" s="68">
        <f t="shared" si="4"/>
        <v>1.6134969325153374</v>
      </c>
      <c r="L11" s="27">
        <v>435</v>
      </c>
      <c r="M11" s="68">
        <f t="shared" si="5"/>
        <v>1.2091954022988505</v>
      </c>
      <c r="N11" s="27">
        <v>0</v>
      </c>
      <c r="O11" s="27">
        <v>61</v>
      </c>
      <c r="P11" s="67">
        <f>O11/(J11/100)</f>
        <v>18.711656441717793</v>
      </c>
      <c r="Q11" s="27">
        <v>113</v>
      </c>
      <c r="R11" s="67">
        <f t="shared" si="2"/>
        <v>21.482889733840306</v>
      </c>
      <c r="S11" s="27">
        <v>1217</v>
      </c>
      <c r="T11" s="27">
        <v>38</v>
      </c>
      <c r="U11" s="27">
        <v>16</v>
      </c>
      <c r="V11" s="97">
        <v>24</v>
      </c>
      <c r="W11" s="105">
        <f t="shared" si="3"/>
        <v>14.828897338403042</v>
      </c>
      <c r="X11" s="149">
        <v>72</v>
      </c>
    </row>
    <row r="12" spans="1:24" ht="12.75">
      <c r="A12" s="4">
        <v>9</v>
      </c>
      <c r="B12" s="26" t="s">
        <v>27</v>
      </c>
      <c r="C12" s="27" t="s">
        <v>54</v>
      </c>
      <c r="D12" s="27" t="s">
        <v>32</v>
      </c>
      <c r="E12" s="37">
        <v>308</v>
      </c>
      <c r="F12" s="27">
        <v>250</v>
      </c>
      <c r="G12" s="67">
        <f>F12/(E12/100)</f>
        <v>81.16883116883116</v>
      </c>
      <c r="H12" s="27">
        <v>2888</v>
      </c>
      <c r="I12" s="94">
        <f>H12/F12</f>
        <v>11.552</v>
      </c>
      <c r="J12" s="70">
        <v>250</v>
      </c>
      <c r="K12" s="68">
        <f t="shared" si="4"/>
        <v>1.232</v>
      </c>
      <c r="L12" s="70">
        <v>299</v>
      </c>
      <c r="M12" s="68">
        <f t="shared" si="5"/>
        <v>1.0301003344481605</v>
      </c>
      <c r="N12" s="70">
        <v>39</v>
      </c>
      <c r="O12" s="70" t="s">
        <v>10</v>
      </c>
      <c r="P12" s="70" t="s">
        <v>10</v>
      </c>
      <c r="Q12" s="70">
        <v>88</v>
      </c>
      <c r="R12" s="67">
        <f t="shared" si="2"/>
        <v>28.57142857142857</v>
      </c>
      <c r="S12" s="70">
        <v>857</v>
      </c>
      <c r="T12" s="27">
        <v>21</v>
      </c>
      <c r="U12" s="27">
        <v>12</v>
      </c>
      <c r="V12" s="97">
        <v>6</v>
      </c>
      <c r="W12" s="105">
        <f>(T12+U12+V12)/(E12/100)</f>
        <v>12.662337662337663</v>
      </c>
      <c r="X12" s="150">
        <v>16</v>
      </c>
    </row>
    <row r="13" spans="1:24" ht="12.75">
      <c r="A13" s="4">
        <v>10</v>
      </c>
      <c r="B13" s="26" t="s">
        <v>24</v>
      </c>
      <c r="C13" s="27" t="s">
        <v>14</v>
      </c>
      <c r="D13" s="27" t="s">
        <v>33</v>
      </c>
      <c r="E13" s="27">
        <v>424</v>
      </c>
      <c r="F13" s="27">
        <v>289</v>
      </c>
      <c r="G13" s="67">
        <f t="shared" si="1"/>
        <v>68.16037735849056</v>
      </c>
      <c r="H13" s="27">
        <v>2999</v>
      </c>
      <c r="I13" s="94">
        <f t="shared" si="0"/>
        <v>10.377162629757786</v>
      </c>
      <c r="J13" s="27">
        <v>286</v>
      </c>
      <c r="K13" s="68">
        <f>E13/J13</f>
        <v>1.4825174825174825</v>
      </c>
      <c r="L13" s="27">
        <v>403</v>
      </c>
      <c r="M13" s="68">
        <f>E13/L13</f>
        <v>1.0521091811414391</v>
      </c>
      <c r="N13" s="27">
        <v>13</v>
      </c>
      <c r="O13" s="27">
        <v>41</v>
      </c>
      <c r="P13" s="67">
        <f>O13/(J13/100)</f>
        <v>14.335664335664337</v>
      </c>
      <c r="Q13" s="27">
        <v>78</v>
      </c>
      <c r="R13" s="67">
        <f t="shared" si="2"/>
        <v>18.39622641509434</v>
      </c>
      <c r="S13" s="27">
        <v>720</v>
      </c>
      <c r="T13" s="27">
        <v>26</v>
      </c>
      <c r="U13" s="27">
        <v>0</v>
      </c>
      <c r="V13" s="97">
        <v>26</v>
      </c>
      <c r="W13" s="105">
        <f t="shared" si="3"/>
        <v>12.264150943396226</v>
      </c>
      <c r="X13" s="150">
        <v>84</v>
      </c>
    </row>
    <row r="14" spans="1:24" ht="12.75">
      <c r="A14" s="4">
        <v>11</v>
      </c>
      <c r="B14" s="26" t="s">
        <v>29</v>
      </c>
      <c r="C14" s="27" t="s">
        <v>34</v>
      </c>
      <c r="D14" s="27" t="s">
        <v>32</v>
      </c>
      <c r="E14" s="27">
        <v>464</v>
      </c>
      <c r="F14" s="27">
        <v>366</v>
      </c>
      <c r="G14" s="67">
        <f t="shared" si="1"/>
        <v>78.87931034482759</v>
      </c>
      <c r="H14" s="27">
        <v>4446</v>
      </c>
      <c r="I14" s="94">
        <f t="shared" si="0"/>
        <v>12.147540983606557</v>
      </c>
      <c r="J14" s="27">
        <v>299</v>
      </c>
      <c r="K14" s="68">
        <f t="shared" si="4"/>
        <v>1.5518394648829432</v>
      </c>
      <c r="L14" s="27">
        <v>353</v>
      </c>
      <c r="M14" s="68">
        <f t="shared" si="5"/>
        <v>1.3144475920679888</v>
      </c>
      <c r="N14" s="27">
        <v>16</v>
      </c>
      <c r="O14" s="27">
        <v>44</v>
      </c>
      <c r="P14" s="67">
        <f>O14/(J14/100)</f>
        <v>14.71571906354515</v>
      </c>
      <c r="Q14" s="27">
        <v>82</v>
      </c>
      <c r="R14" s="67">
        <f t="shared" si="2"/>
        <v>17.67241379310345</v>
      </c>
      <c r="S14" s="27">
        <v>813</v>
      </c>
      <c r="T14" s="27">
        <v>19</v>
      </c>
      <c r="U14" s="27">
        <v>27</v>
      </c>
      <c r="V14" s="97">
        <v>10</v>
      </c>
      <c r="W14" s="105">
        <f t="shared" si="3"/>
        <v>12.06896551724138</v>
      </c>
      <c r="X14" s="150">
        <v>42</v>
      </c>
    </row>
    <row r="15" spans="1:24" ht="12.75">
      <c r="A15" s="4">
        <v>12</v>
      </c>
      <c r="B15" s="26" t="s">
        <v>8</v>
      </c>
      <c r="C15" s="33" t="s">
        <v>9</v>
      </c>
      <c r="D15" s="33" t="s">
        <v>32</v>
      </c>
      <c r="E15" s="37">
        <v>244</v>
      </c>
      <c r="F15" s="27">
        <v>221</v>
      </c>
      <c r="G15" s="69">
        <f>F15/(E15/100)</f>
        <v>90.57377049180329</v>
      </c>
      <c r="H15" s="27">
        <v>2707</v>
      </c>
      <c r="I15" s="94">
        <f>H15/F15</f>
        <v>12.248868778280542</v>
      </c>
      <c r="J15" s="27">
        <v>222</v>
      </c>
      <c r="K15" s="68">
        <f>E15/J15</f>
        <v>1.0990990990990992</v>
      </c>
      <c r="L15" s="27">
        <v>251</v>
      </c>
      <c r="M15" s="68">
        <f>E15/L15</f>
        <v>0.9721115537848606</v>
      </c>
      <c r="N15" s="37">
        <v>52</v>
      </c>
      <c r="O15" s="27">
        <v>66</v>
      </c>
      <c r="P15" s="69">
        <f>O15/(J15/100)</f>
        <v>29.729729729729726</v>
      </c>
      <c r="Q15" s="27">
        <v>104</v>
      </c>
      <c r="R15" s="69">
        <f>Q15/(E15/100)</f>
        <v>42.622950819672134</v>
      </c>
      <c r="S15" s="27">
        <v>1155</v>
      </c>
      <c r="T15" s="27">
        <v>0</v>
      </c>
      <c r="U15" s="27">
        <v>3</v>
      </c>
      <c r="V15" s="97">
        <v>20</v>
      </c>
      <c r="W15" s="104">
        <f>(T15+U15+V15)/(E15/100)</f>
        <v>9.426229508196721</v>
      </c>
      <c r="X15" s="149">
        <v>0</v>
      </c>
    </row>
    <row r="16" spans="1:24" ht="12.75">
      <c r="A16" s="4">
        <v>13</v>
      </c>
      <c r="B16" s="26" t="s">
        <v>15</v>
      </c>
      <c r="C16" s="33" t="s">
        <v>14</v>
      </c>
      <c r="D16" s="33" t="s">
        <v>31</v>
      </c>
      <c r="E16" s="37">
        <v>350</v>
      </c>
      <c r="F16" s="27">
        <v>330</v>
      </c>
      <c r="G16" s="69">
        <f t="shared" si="1"/>
        <v>94.28571428571429</v>
      </c>
      <c r="H16" s="27">
        <v>3932</v>
      </c>
      <c r="I16" s="94">
        <f t="shared" si="0"/>
        <v>11.915151515151516</v>
      </c>
      <c r="J16" s="27">
        <v>277</v>
      </c>
      <c r="K16" s="68">
        <f t="shared" si="4"/>
        <v>1.263537906137184</v>
      </c>
      <c r="L16" s="27">
        <v>375</v>
      </c>
      <c r="M16" s="68">
        <f t="shared" si="5"/>
        <v>0.9333333333333333</v>
      </c>
      <c r="N16" s="37">
        <v>73</v>
      </c>
      <c r="O16" s="27">
        <v>36</v>
      </c>
      <c r="P16" s="67">
        <f>O16/(J16/100)</f>
        <v>12.99638989169675</v>
      </c>
      <c r="Q16" s="27">
        <v>65</v>
      </c>
      <c r="R16" s="67">
        <f t="shared" si="2"/>
        <v>18.571428571428573</v>
      </c>
      <c r="S16" s="27">
        <v>709</v>
      </c>
      <c r="T16" s="27">
        <v>19</v>
      </c>
      <c r="U16" s="27">
        <v>0</v>
      </c>
      <c r="V16" s="97">
        <v>12</v>
      </c>
      <c r="W16" s="104">
        <f t="shared" si="3"/>
        <v>8.857142857142858</v>
      </c>
      <c r="X16" s="149">
        <v>0</v>
      </c>
    </row>
    <row r="17" spans="1:24" ht="12.75">
      <c r="A17" s="4">
        <v>14</v>
      </c>
      <c r="B17" s="26" t="s">
        <v>26</v>
      </c>
      <c r="C17" s="27" t="s">
        <v>18</v>
      </c>
      <c r="D17" s="27" t="s">
        <v>32</v>
      </c>
      <c r="E17" s="37">
        <v>352</v>
      </c>
      <c r="F17" s="27">
        <v>325</v>
      </c>
      <c r="G17" s="69">
        <f t="shared" si="1"/>
        <v>92.32954545454545</v>
      </c>
      <c r="H17" s="27">
        <v>3496</v>
      </c>
      <c r="I17" s="94">
        <f t="shared" si="0"/>
        <v>10.756923076923076</v>
      </c>
      <c r="J17" s="27">
        <v>294</v>
      </c>
      <c r="K17" s="68">
        <f t="shared" si="4"/>
        <v>1.1972789115646258</v>
      </c>
      <c r="L17" s="27">
        <v>339</v>
      </c>
      <c r="M17" s="68">
        <f t="shared" si="5"/>
        <v>1.0383480825958702</v>
      </c>
      <c r="N17" s="70" t="s">
        <v>10</v>
      </c>
      <c r="O17" s="70" t="s">
        <v>10</v>
      </c>
      <c r="P17" s="71" t="s">
        <v>10</v>
      </c>
      <c r="Q17" s="70" t="s">
        <v>10</v>
      </c>
      <c r="R17" s="71" t="s">
        <v>10</v>
      </c>
      <c r="S17" s="70" t="s">
        <v>10</v>
      </c>
      <c r="T17" s="27">
        <v>10</v>
      </c>
      <c r="U17" s="27">
        <v>15</v>
      </c>
      <c r="V17" s="97">
        <v>2</v>
      </c>
      <c r="W17" s="104">
        <f t="shared" si="3"/>
        <v>7.670454545454546</v>
      </c>
      <c r="X17" s="151" t="s">
        <v>10</v>
      </c>
    </row>
    <row r="18" spans="1:24" ht="12.75">
      <c r="A18" s="4">
        <v>15</v>
      </c>
      <c r="B18" s="26" t="s">
        <v>12</v>
      </c>
      <c r="C18" s="33" t="s">
        <v>13</v>
      </c>
      <c r="D18" s="33" t="s">
        <v>32</v>
      </c>
      <c r="E18" s="27">
        <v>441</v>
      </c>
      <c r="F18" s="27">
        <v>370</v>
      </c>
      <c r="G18" s="67">
        <f t="shared" si="1"/>
        <v>83.90022675736961</v>
      </c>
      <c r="H18" s="27">
        <v>4168</v>
      </c>
      <c r="I18" s="94">
        <f t="shared" si="0"/>
        <v>11.264864864864865</v>
      </c>
      <c r="J18" s="27">
        <v>300</v>
      </c>
      <c r="K18" s="68">
        <f t="shared" si="4"/>
        <v>1.47</v>
      </c>
      <c r="L18" s="27">
        <v>369</v>
      </c>
      <c r="M18" s="68">
        <f t="shared" si="5"/>
        <v>1.1951219512195121</v>
      </c>
      <c r="N18" s="27">
        <v>6</v>
      </c>
      <c r="O18" s="37">
        <v>83</v>
      </c>
      <c r="P18" s="69">
        <f>O18/(J18/100)</f>
        <v>27.666666666666668</v>
      </c>
      <c r="Q18" s="27">
        <v>98</v>
      </c>
      <c r="R18" s="67">
        <f t="shared" si="2"/>
        <v>22.22222222222222</v>
      </c>
      <c r="S18" s="27">
        <v>967</v>
      </c>
      <c r="T18" s="27">
        <v>23</v>
      </c>
      <c r="U18" s="27">
        <v>2</v>
      </c>
      <c r="V18" s="97">
        <v>6</v>
      </c>
      <c r="W18" s="104">
        <f t="shared" si="3"/>
        <v>7.029478458049886</v>
      </c>
      <c r="X18" s="149">
        <v>34</v>
      </c>
    </row>
    <row r="19" spans="1:24" ht="12.75">
      <c r="A19" s="4">
        <v>16</v>
      </c>
      <c r="B19" s="26" t="s">
        <v>11</v>
      </c>
      <c r="C19" s="33" t="s">
        <v>6</v>
      </c>
      <c r="D19" s="33" t="s">
        <v>31</v>
      </c>
      <c r="E19" s="27">
        <v>384</v>
      </c>
      <c r="F19" s="27">
        <v>355</v>
      </c>
      <c r="G19" s="69">
        <f t="shared" si="1"/>
        <v>92.44791666666667</v>
      </c>
      <c r="H19" s="27">
        <v>4002</v>
      </c>
      <c r="I19" s="94">
        <f>H19/F19</f>
        <v>11.273239436619718</v>
      </c>
      <c r="J19" s="27">
        <v>293</v>
      </c>
      <c r="K19" s="68">
        <f>E19/J19</f>
        <v>1.310580204778157</v>
      </c>
      <c r="L19" s="27">
        <v>366</v>
      </c>
      <c r="M19" s="68">
        <f>E19/L19</f>
        <v>1.0491803278688525</v>
      </c>
      <c r="N19" s="27">
        <v>22</v>
      </c>
      <c r="O19" s="70" t="s">
        <v>10</v>
      </c>
      <c r="P19" s="70" t="s">
        <v>10</v>
      </c>
      <c r="Q19" s="27">
        <v>82</v>
      </c>
      <c r="R19" s="67">
        <f t="shared" si="2"/>
        <v>21.354166666666668</v>
      </c>
      <c r="S19" s="27">
        <v>837</v>
      </c>
      <c r="T19" s="27">
        <v>7</v>
      </c>
      <c r="U19" s="27">
        <v>0</v>
      </c>
      <c r="V19" s="97">
        <v>18</v>
      </c>
      <c r="W19" s="104">
        <f>(T19+U19+V19)/(E19/100)</f>
        <v>6.510416666666667</v>
      </c>
      <c r="X19" s="149">
        <v>11</v>
      </c>
    </row>
    <row r="20" spans="1:24" ht="12.75">
      <c r="A20" s="4">
        <v>17</v>
      </c>
      <c r="B20" s="26" t="s">
        <v>52</v>
      </c>
      <c r="C20" s="27" t="s">
        <v>30</v>
      </c>
      <c r="D20" s="27" t="s">
        <v>33</v>
      </c>
      <c r="E20" s="37">
        <v>289</v>
      </c>
      <c r="F20" s="27">
        <v>245</v>
      </c>
      <c r="G20" s="67">
        <f t="shared" si="1"/>
        <v>84.7750865051903</v>
      </c>
      <c r="H20" s="27">
        <v>2846</v>
      </c>
      <c r="I20" s="94">
        <f t="shared" si="0"/>
        <v>11.616326530612245</v>
      </c>
      <c r="J20" s="70" t="s">
        <v>10</v>
      </c>
      <c r="K20" s="72" t="s">
        <v>10</v>
      </c>
      <c r="L20" s="70" t="s">
        <v>10</v>
      </c>
      <c r="M20" s="72" t="s">
        <v>10</v>
      </c>
      <c r="N20" s="70" t="s">
        <v>10</v>
      </c>
      <c r="O20" s="27">
        <v>50</v>
      </c>
      <c r="P20" s="71" t="s">
        <v>10</v>
      </c>
      <c r="Q20" s="27">
        <v>80</v>
      </c>
      <c r="R20" s="67">
        <f t="shared" si="2"/>
        <v>27.681660899653977</v>
      </c>
      <c r="S20" s="27">
        <v>815</v>
      </c>
      <c r="T20" s="27">
        <v>7</v>
      </c>
      <c r="U20" s="27">
        <v>0</v>
      </c>
      <c r="V20" s="97">
        <v>0</v>
      </c>
      <c r="W20" s="104">
        <f t="shared" si="3"/>
        <v>2.422145328719723</v>
      </c>
      <c r="X20" s="150">
        <v>37</v>
      </c>
    </row>
    <row r="21" spans="1:24" ht="13.5" thickBot="1">
      <c r="A21" s="4">
        <v>18</v>
      </c>
      <c r="B21" s="47" t="s">
        <v>28</v>
      </c>
      <c r="C21" s="48" t="s">
        <v>53</v>
      </c>
      <c r="D21" s="48" t="s">
        <v>32</v>
      </c>
      <c r="E21" s="74">
        <v>208</v>
      </c>
      <c r="F21" s="48">
        <v>168</v>
      </c>
      <c r="G21" s="139">
        <f>F21/(E21/100)</f>
        <v>80.76923076923076</v>
      </c>
      <c r="H21" s="48">
        <v>2022</v>
      </c>
      <c r="I21" s="95">
        <f>H21/F21</f>
        <v>12.035714285714286</v>
      </c>
      <c r="J21" s="75" t="s">
        <v>10</v>
      </c>
      <c r="K21" s="76" t="s">
        <v>10</v>
      </c>
      <c r="L21" s="75" t="s">
        <v>10</v>
      </c>
      <c r="M21" s="75" t="s">
        <v>10</v>
      </c>
      <c r="N21" s="75" t="s">
        <v>10</v>
      </c>
      <c r="O21" s="75" t="s">
        <v>10</v>
      </c>
      <c r="P21" s="75" t="s">
        <v>10</v>
      </c>
      <c r="Q21" s="75" t="s">
        <v>10</v>
      </c>
      <c r="R21" s="137" t="s">
        <v>10</v>
      </c>
      <c r="S21" s="75" t="s">
        <v>10</v>
      </c>
      <c r="T21" s="48">
        <v>0</v>
      </c>
      <c r="U21" s="48">
        <v>0</v>
      </c>
      <c r="V21" s="98">
        <v>0</v>
      </c>
      <c r="W21" s="106">
        <f>(T21+U21+V21)/(E21/100)</f>
        <v>0</v>
      </c>
      <c r="X21" s="152">
        <v>40</v>
      </c>
    </row>
    <row r="22" spans="1:24" ht="13.5" thickBot="1">
      <c r="A22" s="4"/>
      <c r="B22" s="56" t="s">
        <v>68</v>
      </c>
      <c r="C22" s="57" t="s">
        <v>69</v>
      </c>
      <c r="D22" s="57" t="s">
        <v>70</v>
      </c>
      <c r="E22" s="108">
        <f>SUM(E4:E21)/18</f>
        <v>373.05555555555554</v>
      </c>
      <c r="F22" s="58">
        <f>SUM(F4:F21)/18</f>
        <v>289.8333333333333</v>
      </c>
      <c r="G22" s="58">
        <f>SUM(G4:G21)/18</f>
        <v>78.55250904486809</v>
      </c>
      <c r="H22" s="58">
        <f>SUM(H4:H21)/17</f>
        <v>3549.529411764706</v>
      </c>
      <c r="I22" s="59">
        <f>SUM(I4:I21)/18</f>
        <v>11.588572150936344</v>
      </c>
      <c r="J22" s="58">
        <f>SUM(J4:J21)/15</f>
        <v>283.3333333333333</v>
      </c>
      <c r="K22" s="59">
        <f>SUM(K4:K21)/15</f>
        <v>1.3602917750779837</v>
      </c>
      <c r="L22" s="58">
        <f>SUM(L4:L21)/15</f>
        <v>355.53333333333336</v>
      </c>
      <c r="M22" s="59">
        <f>SUM(M4:M21)/15</f>
        <v>1.0865812528677796</v>
      </c>
      <c r="N22" s="60">
        <f>SUM(N4:N21)/15</f>
        <v>27.333333333333332</v>
      </c>
      <c r="O22" s="58">
        <f>SUM(O4:O21)/12</f>
        <v>49.083333333333336</v>
      </c>
      <c r="P22" s="58">
        <f>SUM(P4:P21)/11</f>
        <v>17.533623539401024</v>
      </c>
      <c r="Q22" s="58">
        <f>SUM(Q4:Q21)/15</f>
        <v>84.46666666666667</v>
      </c>
      <c r="R22" s="58">
        <f>SUM(R4:R21)/15</f>
        <v>22.945706046590246</v>
      </c>
      <c r="S22" s="58">
        <f>SUM(S4:S21)/15</f>
        <v>841.4</v>
      </c>
      <c r="T22" s="58">
        <f>SUM(T4:T21)/18</f>
        <v>20.88888888888889</v>
      </c>
      <c r="U22" s="58">
        <f>SUM(U4:U21)/18</f>
        <v>16.27777777777778</v>
      </c>
      <c r="V22" s="82">
        <f>SUM(V4:V21)/18</f>
        <v>18.27777777777778</v>
      </c>
      <c r="W22" s="107">
        <f>SUM(W4:W21)/18</f>
        <v>14.097396557474362</v>
      </c>
      <c r="X22" s="153">
        <f>SUM(X4:X21)/18</f>
        <v>24.77777777777778</v>
      </c>
    </row>
    <row r="23" ht="12.75">
      <c r="I23" s="1"/>
    </row>
    <row r="24" spans="1:24" ht="12.75">
      <c r="A24" s="13"/>
      <c r="B24" s="14" t="s">
        <v>56</v>
      </c>
      <c r="C24" s="13"/>
      <c r="D24" s="13"/>
      <c r="E24" s="13"/>
      <c r="F24" s="13"/>
      <c r="G24" s="13"/>
      <c r="H24" s="13"/>
      <c r="I24" s="15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</row>
    <row r="25" spans="1:24" ht="12.75">
      <c r="A25" s="13"/>
      <c r="B25" s="13" t="s">
        <v>91</v>
      </c>
      <c r="C25" s="13"/>
      <c r="D25" s="13"/>
      <c r="E25" s="13"/>
      <c r="F25" s="13"/>
      <c r="G25" s="13"/>
      <c r="H25" s="13"/>
      <c r="I25" s="15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2.75">
      <c r="A26" s="13"/>
      <c r="B26" s="13" t="s">
        <v>92</v>
      </c>
      <c r="C26" s="13"/>
      <c r="D26" s="13"/>
      <c r="E26" s="13"/>
      <c r="F26" s="13"/>
      <c r="G26" s="13"/>
      <c r="H26" s="13"/>
      <c r="I26" s="15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2.75">
      <c r="A27" s="13"/>
      <c r="B27" s="13"/>
      <c r="C27" s="13"/>
      <c r="D27" s="13"/>
      <c r="E27" s="13"/>
      <c r="F27" s="13"/>
      <c r="G27" s="13"/>
      <c r="H27" s="13"/>
      <c r="I27" s="15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2.75">
      <c r="A28" s="13"/>
      <c r="B28" s="13"/>
      <c r="C28" s="13"/>
      <c r="D28" s="13"/>
      <c r="E28" s="13"/>
      <c r="F28" s="13"/>
      <c r="G28" s="13"/>
      <c r="H28" s="13"/>
      <c r="I28" s="15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2.75">
      <c r="A29" s="13"/>
      <c r="B29" s="14"/>
      <c r="C29" s="13"/>
      <c r="D29" s="13"/>
      <c r="E29" s="13"/>
      <c r="F29" s="13"/>
      <c r="G29" s="13"/>
      <c r="H29" s="13"/>
      <c r="I29" s="15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2.75">
      <c r="A30" s="13"/>
      <c r="B30" s="13"/>
      <c r="C30" s="13"/>
      <c r="D30" s="13"/>
      <c r="E30" s="13"/>
      <c r="F30" s="13"/>
      <c r="G30" s="13"/>
      <c r="H30" s="13"/>
      <c r="I30" s="15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2.75">
      <c r="A31" s="13"/>
      <c r="B31" s="13"/>
      <c r="C31" s="13"/>
      <c r="D31" s="13"/>
      <c r="E31" s="13"/>
      <c r="F31" s="13"/>
      <c r="G31" s="13"/>
      <c r="H31" s="13"/>
      <c r="I31" s="15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2.75">
      <c r="A32" s="13"/>
      <c r="B32" s="13"/>
      <c r="C32" s="13"/>
      <c r="D32" s="13"/>
      <c r="E32" s="13"/>
      <c r="F32" s="13"/>
      <c r="G32" s="13"/>
      <c r="H32" s="13"/>
      <c r="I32" s="15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1:24" ht="12.75">
      <c r="A33" s="13"/>
      <c r="B33" s="13"/>
      <c r="C33" s="13"/>
      <c r="D33" s="13"/>
      <c r="E33" s="13"/>
      <c r="F33" s="13"/>
      <c r="G33" s="13"/>
      <c r="H33" s="13"/>
      <c r="I33" s="15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1:24" ht="12.75">
      <c r="A34" s="13"/>
      <c r="B34" s="13"/>
      <c r="C34" s="13"/>
      <c r="D34" s="13"/>
      <c r="E34" s="13"/>
      <c r="F34" s="13"/>
      <c r="G34" s="13"/>
      <c r="H34" s="13"/>
      <c r="I34" s="15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1:24" ht="12.75">
      <c r="A35" s="13"/>
      <c r="B35" s="13"/>
      <c r="C35" s="13"/>
      <c r="D35" s="13"/>
      <c r="E35" s="13"/>
      <c r="F35" s="13"/>
      <c r="G35" s="13"/>
      <c r="H35" s="13"/>
      <c r="I35" s="15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1:24" ht="12.75">
      <c r="A36" s="13"/>
      <c r="B36" s="13"/>
      <c r="C36" s="13"/>
      <c r="D36" s="13"/>
      <c r="E36" s="13"/>
      <c r="F36" s="13"/>
      <c r="G36" s="13"/>
      <c r="H36" s="13"/>
      <c r="I36" s="15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 nejlepší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RN</dc:creator>
  <cp:keywords/>
  <dc:description/>
  <cp:lastModifiedBy>RN</cp:lastModifiedBy>
  <dcterms:created xsi:type="dcterms:W3CDTF">2003-11-11T13:23:17Z</dcterms:created>
  <dcterms:modified xsi:type="dcterms:W3CDTF">2003-11-28T12:31:10Z</dcterms:modified>
  <cp:category/>
  <cp:version/>
  <cp:contentType/>
  <cp:contentStatus/>
</cp:coreProperties>
</file>