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9720" windowHeight="4680"/>
  </bookViews>
  <sheets>
    <sheet name="PLÁNYNKÁČ" sheetId="11" r:id="rId1"/>
    <sheet name="GRAFY" sheetId="15" r:id="rId2"/>
    <sheet name="ZAVODY" sheetId="10" r:id="rId3"/>
    <sheet name="SOUČTY" sheetId="16" r:id="rId4"/>
    <sheet name="TR.ZÓNY" sheetId="18" r:id="rId5"/>
    <sheet name="MAKROPLAN" sheetId="13" r:id="rId6"/>
    <sheet name="TYDNY" sheetId="14" state="hidden" r:id="rId7"/>
    <sheet name="VÁHY" sheetId="17" r:id="rId8"/>
  </sheets>
  <calcPr calcId="145621"/>
</workbook>
</file>

<file path=xl/calcChain.xml><?xml version="1.0" encoding="utf-8"?>
<calcChain xmlns="http://schemas.openxmlformats.org/spreadsheetml/2006/main">
  <c r="AS536" i="11" l="1"/>
  <c r="AV536" i="11" s="1"/>
  <c r="AS535" i="11"/>
  <c r="AV535" i="11" s="1"/>
  <c r="AS534" i="11"/>
  <c r="AV534" i="11" s="1"/>
  <c r="AS533" i="11"/>
  <c r="AV533" i="11" s="1"/>
  <c r="AS532" i="11"/>
  <c r="AV532" i="11" s="1"/>
  <c r="AS531" i="11"/>
  <c r="AV531" i="11" s="1"/>
  <c r="AS530" i="11"/>
  <c r="AV530" i="11" s="1"/>
  <c r="AS526" i="11"/>
  <c r="AV526" i="11" s="1"/>
  <c r="AS525" i="11"/>
  <c r="AV525" i="11" s="1"/>
  <c r="AS524" i="11"/>
  <c r="AV524" i="11" s="1"/>
  <c r="AS523" i="11"/>
  <c r="AV523" i="11" s="1"/>
  <c r="AS522" i="11"/>
  <c r="AV522" i="11" s="1"/>
  <c r="AS521" i="11"/>
  <c r="AV521" i="11" s="1"/>
  <c r="AS520" i="11"/>
  <c r="AV520" i="11" s="1"/>
  <c r="AS516" i="11"/>
  <c r="AV516" i="11" s="1"/>
  <c r="AS515" i="11"/>
  <c r="AV515" i="11" s="1"/>
  <c r="AS514" i="11"/>
  <c r="AV514" i="11" s="1"/>
  <c r="AS513" i="11"/>
  <c r="AV513" i="11" s="1"/>
  <c r="AS512" i="11"/>
  <c r="AV512" i="11" s="1"/>
  <c r="AS511" i="11"/>
  <c r="AV511" i="11" s="1"/>
  <c r="AS510" i="11"/>
  <c r="AV510" i="11" s="1"/>
  <c r="AS506" i="11"/>
  <c r="AV506" i="11" s="1"/>
  <c r="AS505" i="11"/>
  <c r="AV505" i="11" s="1"/>
  <c r="AS504" i="11"/>
  <c r="AV504" i="11" s="1"/>
  <c r="AS503" i="11"/>
  <c r="AV503" i="11" s="1"/>
  <c r="AS502" i="11"/>
  <c r="AV502" i="11" s="1"/>
  <c r="AS501" i="11"/>
  <c r="AV501" i="11" s="1"/>
  <c r="AS500" i="11"/>
  <c r="AV500" i="11" s="1"/>
  <c r="AS496" i="11"/>
  <c r="AV496" i="11" s="1"/>
  <c r="AS495" i="11"/>
  <c r="AV495" i="11" s="1"/>
  <c r="AS494" i="11"/>
  <c r="AV494" i="11" s="1"/>
  <c r="AS493" i="11"/>
  <c r="AV493" i="11" s="1"/>
  <c r="AS492" i="11"/>
  <c r="AV492" i="11" s="1"/>
  <c r="AS491" i="11"/>
  <c r="AV491" i="11" s="1"/>
  <c r="AS490" i="11"/>
  <c r="AV490" i="11" s="1"/>
  <c r="AS486" i="11"/>
  <c r="AV486" i="11" s="1"/>
  <c r="AS485" i="11"/>
  <c r="AV485" i="11" s="1"/>
  <c r="AS484" i="11"/>
  <c r="AV484" i="11" s="1"/>
  <c r="AS483" i="11"/>
  <c r="AV483" i="11" s="1"/>
  <c r="AS482" i="11"/>
  <c r="AV482" i="11" s="1"/>
  <c r="AS481" i="11"/>
  <c r="AV481" i="11" s="1"/>
  <c r="AS480" i="11"/>
  <c r="AV480" i="11" s="1"/>
  <c r="AS476" i="11"/>
  <c r="AV476" i="11" s="1"/>
  <c r="AS475" i="11"/>
  <c r="AV475" i="11" s="1"/>
  <c r="AS474" i="11"/>
  <c r="AV474" i="11" s="1"/>
  <c r="AS473" i="11"/>
  <c r="AV473" i="11" s="1"/>
  <c r="AS472" i="11"/>
  <c r="AV472" i="11" s="1"/>
  <c r="AS471" i="11"/>
  <c r="AV471" i="11" s="1"/>
  <c r="AS470" i="11"/>
  <c r="AV470" i="11" s="1"/>
  <c r="AS466" i="11"/>
  <c r="AV466" i="11" s="1"/>
  <c r="AS465" i="11"/>
  <c r="AV465" i="11" s="1"/>
  <c r="AS464" i="11"/>
  <c r="AV464" i="11" s="1"/>
  <c r="AS463" i="11"/>
  <c r="AV463" i="11" s="1"/>
  <c r="AS462" i="11"/>
  <c r="AV462" i="11" s="1"/>
  <c r="AS461" i="11"/>
  <c r="AV461" i="11" s="1"/>
  <c r="AS460" i="11"/>
  <c r="AV460" i="11" s="1"/>
  <c r="AS456" i="11"/>
  <c r="AV456" i="11" s="1"/>
  <c r="AS455" i="11"/>
  <c r="AV455" i="11" s="1"/>
  <c r="AS454" i="11"/>
  <c r="AV454" i="11" s="1"/>
  <c r="AS453" i="11"/>
  <c r="AV453" i="11" s="1"/>
  <c r="AS452" i="11"/>
  <c r="AV452" i="11" s="1"/>
  <c r="AS451" i="11"/>
  <c r="AV451" i="11" s="1"/>
  <c r="AS450" i="11"/>
  <c r="AV450" i="11" s="1"/>
  <c r="AS446" i="11"/>
  <c r="AV446" i="11" s="1"/>
  <c r="AS445" i="11"/>
  <c r="AV445" i="11" s="1"/>
  <c r="AS444" i="11"/>
  <c r="AV444" i="11" s="1"/>
  <c r="AS443" i="11"/>
  <c r="AV443" i="11" s="1"/>
  <c r="AS442" i="11"/>
  <c r="AV442" i="11" s="1"/>
  <c r="AS441" i="11"/>
  <c r="AV441" i="11" s="1"/>
  <c r="AS440" i="11"/>
  <c r="AV440" i="11" s="1"/>
  <c r="AS436" i="11"/>
  <c r="AV436" i="11" s="1"/>
  <c r="AS435" i="11"/>
  <c r="AV435" i="11" s="1"/>
  <c r="AS434" i="11"/>
  <c r="AV434" i="11" s="1"/>
  <c r="AS433" i="11"/>
  <c r="AV433" i="11" s="1"/>
  <c r="AS432" i="11"/>
  <c r="AV432" i="11" s="1"/>
  <c r="AS431" i="11"/>
  <c r="AV431" i="11" s="1"/>
  <c r="AS430" i="11"/>
  <c r="AV430" i="11" s="1"/>
  <c r="AS426" i="11"/>
  <c r="AV426" i="11" s="1"/>
  <c r="AS425" i="11"/>
  <c r="AV425" i="11" s="1"/>
  <c r="AS424" i="11"/>
  <c r="AV424" i="11" s="1"/>
  <c r="AS423" i="11"/>
  <c r="AV423" i="11" s="1"/>
  <c r="AS422" i="11"/>
  <c r="AV422" i="11" s="1"/>
  <c r="AS421" i="11"/>
  <c r="AV421" i="11" s="1"/>
  <c r="AS420" i="11"/>
  <c r="AV420" i="11" s="1"/>
  <c r="AS416" i="11"/>
  <c r="AV416" i="11" s="1"/>
  <c r="AS415" i="11"/>
  <c r="AV415" i="11" s="1"/>
  <c r="AS414" i="11"/>
  <c r="AV414" i="11" s="1"/>
  <c r="AS413" i="11"/>
  <c r="AV413" i="11" s="1"/>
  <c r="AS412" i="11"/>
  <c r="AV412" i="11" s="1"/>
  <c r="AS411" i="11"/>
  <c r="AV411" i="11" s="1"/>
  <c r="AS410" i="11"/>
  <c r="AV410" i="11" s="1"/>
  <c r="AS406" i="11"/>
  <c r="AV406" i="11" s="1"/>
  <c r="AS405" i="11"/>
  <c r="AV405" i="11" s="1"/>
  <c r="AS404" i="11"/>
  <c r="AV404" i="11" s="1"/>
  <c r="AS403" i="11"/>
  <c r="AV403" i="11" s="1"/>
  <c r="AS402" i="11"/>
  <c r="AV402" i="11" s="1"/>
  <c r="AS401" i="11"/>
  <c r="AV401" i="11" s="1"/>
  <c r="AS400" i="11"/>
  <c r="AV400" i="11" s="1"/>
  <c r="AS396" i="11"/>
  <c r="AV396" i="11" s="1"/>
  <c r="AS395" i="11"/>
  <c r="AV395" i="11" s="1"/>
  <c r="AS394" i="11"/>
  <c r="AV394" i="11" s="1"/>
  <c r="AS393" i="11"/>
  <c r="AV393" i="11" s="1"/>
  <c r="AS392" i="11"/>
  <c r="AV392" i="11" s="1"/>
  <c r="AS391" i="11"/>
  <c r="AV391" i="11" s="1"/>
  <c r="AS390" i="11"/>
  <c r="AV390" i="11" s="1"/>
  <c r="AS386" i="11"/>
  <c r="AV386" i="11" s="1"/>
  <c r="AS385" i="11"/>
  <c r="AV385" i="11" s="1"/>
  <c r="AS384" i="11"/>
  <c r="AV384" i="11" s="1"/>
  <c r="AS383" i="11"/>
  <c r="AV383" i="11" s="1"/>
  <c r="AS382" i="11"/>
  <c r="AV382" i="11" s="1"/>
  <c r="AS381" i="11"/>
  <c r="AV381" i="11" s="1"/>
  <c r="AS380" i="11"/>
  <c r="AV380" i="11" s="1"/>
  <c r="AS376" i="11"/>
  <c r="AV376" i="11" s="1"/>
  <c r="AS375" i="11"/>
  <c r="AV375" i="11" s="1"/>
  <c r="AS374" i="11"/>
  <c r="AV374" i="11" s="1"/>
  <c r="AS373" i="11"/>
  <c r="AV373" i="11" s="1"/>
  <c r="AS372" i="11"/>
  <c r="AV372" i="11" s="1"/>
  <c r="AS371" i="11"/>
  <c r="AV371" i="11" s="1"/>
  <c r="AS370" i="11"/>
  <c r="AV370" i="11" s="1"/>
  <c r="AS366" i="11"/>
  <c r="AT366" i="11" s="1"/>
  <c r="AS365" i="11"/>
  <c r="AV366" i="11" s="1"/>
  <c r="AS364" i="11"/>
  <c r="AV364" i="11" s="1"/>
  <c r="AS363" i="11"/>
  <c r="AV363" i="11" s="1"/>
  <c r="AS362" i="11"/>
  <c r="AV362" i="11" s="1"/>
  <c r="AS361" i="11"/>
  <c r="AV361" i="11" s="1"/>
  <c r="AS360" i="11"/>
  <c r="AV360" i="11" s="1"/>
  <c r="AS356" i="11"/>
  <c r="AV356" i="11" s="1"/>
  <c r="AS355" i="11"/>
  <c r="AV355" i="11" s="1"/>
  <c r="AS354" i="11"/>
  <c r="AV354" i="11" s="1"/>
  <c r="AS353" i="11"/>
  <c r="AV353" i="11" s="1"/>
  <c r="AS352" i="11"/>
  <c r="AV352" i="11" s="1"/>
  <c r="AS351" i="11"/>
  <c r="AV351" i="11" s="1"/>
  <c r="AS350" i="11"/>
  <c r="AV350" i="11" s="1"/>
  <c r="AS346" i="11"/>
  <c r="AV346" i="11" s="1"/>
  <c r="AS345" i="11"/>
  <c r="AV345" i="11" s="1"/>
  <c r="AS344" i="11"/>
  <c r="AV344" i="11" s="1"/>
  <c r="AS343" i="11"/>
  <c r="AV343" i="11" s="1"/>
  <c r="AS342" i="11"/>
  <c r="AV342" i="11" s="1"/>
  <c r="AS341" i="11"/>
  <c r="AV341" i="11" s="1"/>
  <c r="AS340" i="11"/>
  <c r="AV340" i="11" s="1"/>
  <c r="AS336" i="11"/>
  <c r="AV336" i="11" s="1"/>
  <c r="AS335" i="11"/>
  <c r="AV335" i="11" s="1"/>
  <c r="AS334" i="11"/>
  <c r="AV334" i="11" s="1"/>
  <c r="AS333" i="11"/>
  <c r="AV333" i="11" s="1"/>
  <c r="AS332" i="11"/>
  <c r="AV332" i="11" s="1"/>
  <c r="AS331" i="11"/>
  <c r="AV331" i="11" s="1"/>
  <c r="AS330" i="11"/>
  <c r="AV330" i="11" s="1"/>
  <c r="AS326" i="11"/>
  <c r="AV326" i="11" s="1"/>
  <c r="AS325" i="11"/>
  <c r="AV325" i="11" s="1"/>
  <c r="AS324" i="11"/>
  <c r="AV324" i="11" s="1"/>
  <c r="AS323" i="11"/>
  <c r="AV323" i="11" s="1"/>
  <c r="AS322" i="11"/>
  <c r="AV322" i="11" s="1"/>
  <c r="AS321" i="11"/>
  <c r="AV321" i="11" s="1"/>
  <c r="AS320" i="11"/>
  <c r="AV320" i="11" s="1"/>
  <c r="AS316" i="11"/>
  <c r="AV316" i="11" s="1"/>
  <c r="AS315" i="11"/>
  <c r="AV315" i="11" s="1"/>
  <c r="AS314" i="11"/>
  <c r="AV314" i="11" s="1"/>
  <c r="AS313" i="11"/>
  <c r="AV313" i="11" s="1"/>
  <c r="AS312" i="11"/>
  <c r="AV312" i="11" s="1"/>
  <c r="AS311" i="11"/>
  <c r="AV311" i="11" s="1"/>
  <c r="AS310" i="11"/>
  <c r="AV310" i="11" s="1"/>
  <c r="AS306" i="11"/>
  <c r="AV306" i="11" s="1"/>
  <c r="AS305" i="11"/>
  <c r="AV305" i="11" s="1"/>
  <c r="AS304" i="11"/>
  <c r="AV304" i="11" s="1"/>
  <c r="AS303" i="11"/>
  <c r="AV303" i="11" s="1"/>
  <c r="AS302" i="11"/>
  <c r="AV302" i="11" s="1"/>
  <c r="AS301" i="11"/>
  <c r="AV301" i="11" s="1"/>
  <c r="AS300" i="11"/>
  <c r="AV300" i="11" s="1"/>
  <c r="AS296" i="11"/>
  <c r="AV296" i="11" s="1"/>
  <c r="AS295" i="11"/>
  <c r="AV295" i="11" s="1"/>
  <c r="AS294" i="11"/>
  <c r="AV294" i="11" s="1"/>
  <c r="AS293" i="11"/>
  <c r="AV293" i="11" s="1"/>
  <c r="AS292" i="11"/>
  <c r="AV292" i="11" s="1"/>
  <c r="AS291" i="11"/>
  <c r="AV291" i="11" s="1"/>
  <c r="AS290" i="11"/>
  <c r="AV290" i="11" s="1"/>
  <c r="AS286" i="11"/>
  <c r="AV286" i="11" s="1"/>
  <c r="AS285" i="11"/>
  <c r="AV285" i="11" s="1"/>
  <c r="AS284" i="11"/>
  <c r="AV284" i="11" s="1"/>
  <c r="AS283" i="11"/>
  <c r="AV283" i="11" s="1"/>
  <c r="AS282" i="11"/>
  <c r="AV282" i="11" s="1"/>
  <c r="AS281" i="11"/>
  <c r="AV281" i="11" s="1"/>
  <c r="AS280" i="11"/>
  <c r="AV280" i="11" s="1"/>
  <c r="AS276" i="11"/>
  <c r="AV276" i="11" s="1"/>
  <c r="AS275" i="11"/>
  <c r="AV275" i="11" s="1"/>
  <c r="AS274" i="11"/>
  <c r="AV274" i="11" s="1"/>
  <c r="AS273" i="11"/>
  <c r="AV273" i="11" s="1"/>
  <c r="AS272" i="11"/>
  <c r="AS271" i="11"/>
  <c r="AS270" i="11"/>
  <c r="AS266" i="11"/>
  <c r="AV266" i="11" s="1"/>
  <c r="AS265" i="11"/>
  <c r="AS264" i="11"/>
  <c r="AS263" i="11"/>
  <c r="AV263" i="11" s="1"/>
  <c r="AS262" i="11"/>
  <c r="AV262" i="11" s="1"/>
  <c r="AS261" i="11"/>
  <c r="AV261" i="11" s="1"/>
  <c r="AS260" i="11"/>
  <c r="AV260" i="11" s="1"/>
  <c r="AS256" i="11"/>
  <c r="AV256" i="11" s="1"/>
  <c r="AS255" i="11"/>
  <c r="AV255" i="11" s="1"/>
  <c r="AS254" i="11"/>
  <c r="AV254" i="11" s="1"/>
  <c r="AS253" i="11"/>
  <c r="AV253" i="11" s="1"/>
  <c r="AS252" i="11"/>
  <c r="AV252" i="11" s="1"/>
  <c r="AS251" i="11"/>
  <c r="AV251" i="11" s="1"/>
  <c r="AS250" i="11"/>
  <c r="AV250" i="11" s="1"/>
  <c r="AS246" i="11"/>
  <c r="AV246" i="11" s="1"/>
  <c r="AS245" i="11"/>
  <c r="AV245" i="11" s="1"/>
  <c r="AS244" i="11"/>
  <c r="AV244" i="11" s="1"/>
  <c r="AS243" i="11"/>
  <c r="AV243" i="11" s="1"/>
  <c r="AS242" i="11"/>
  <c r="AV242" i="11" s="1"/>
  <c r="AS241" i="11"/>
  <c r="AV241" i="11" s="1"/>
  <c r="AS240" i="11"/>
  <c r="AV240" i="11" s="1"/>
  <c r="AS236" i="11"/>
  <c r="AV236" i="11" s="1"/>
  <c r="AS235" i="11"/>
  <c r="AV235" i="11" s="1"/>
  <c r="AS234" i="11"/>
  <c r="AV234" i="11" s="1"/>
  <c r="AS233" i="11"/>
  <c r="AV233" i="11" s="1"/>
  <c r="AS232" i="11"/>
  <c r="AV232" i="11" s="1"/>
  <c r="AS231" i="11"/>
  <c r="AV231" i="11" s="1"/>
  <c r="AS230" i="11"/>
  <c r="AV230" i="11" s="1"/>
  <c r="AS226" i="11"/>
  <c r="AV226" i="11" s="1"/>
  <c r="AS225" i="11"/>
  <c r="AV225" i="11" s="1"/>
  <c r="AS224" i="11"/>
  <c r="AV224" i="11" s="1"/>
  <c r="AS223" i="11"/>
  <c r="AV223" i="11" s="1"/>
  <c r="AS222" i="11"/>
  <c r="AV222" i="11" s="1"/>
  <c r="AS221" i="11"/>
  <c r="AV221" i="11" s="1"/>
  <c r="AS220" i="11"/>
  <c r="AV220" i="11" s="1"/>
  <c r="AS216" i="11"/>
  <c r="AV216" i="11" s="1"/>
  <c r="AS215" i="11"/>
  <c r="AV215" i="11" s="1"/>
  <c r="AS214" i="11"/>
  <c r="AV214" i="11" s="1"/>
  <c r="AS213" i="11"/>
  <c r="AV213" i="11" s="1"/>
  <c r="AS212" i="11"/>
  <c r="AV212" i="11" s="1"/>
  <c r="AS211" i="11"/>
  <c r="AV211" i="11" s="1"/>
  <c r="AS210" i="11"/>
  <c r="AV210" i="11" s="1"/>
  <c r="AU206" i="11"/>
  <c r="AS206" i="11"/>
  <c r="AT206" i="11" s="1"/>
  <c r="AU205" i="11"/>
  <c r="AS205" i="11"/>
  <c r="AT205" i="11" s="1"/>
  <c r="AU204" i="11"/>
  <c r="AS204" i="11"/>
  <c r="AT204" i="11" s="1"/>
  <c r="AU203" i="11"/>
  <c r="AS203" i="11"/>
  <c r="AT203" i="11" s="1"/>
  <c r="AU202" i="11"/>
  <c r="AS202" i="11"/>
  <c r="AT202" i="11" s="1"/>
  <c r="AU201" i="11"/>
  <c r="AS201" i="11"/>
  <c r="AT201" i="11" s="1"/>
  <c r="AU200" i="11"/>
  <c r="AS200" i="11"/>
  <c r="AT200" i="11" s="1"/>
  <c r="AS196" i="11"/>
  <c r="AV196" i="11" s="1"/>
  <c r="AS195" i="11"/>
  <c r="AV195" i="11" s="1"/>
  <c r="AS194" i="11"/>
  <c r="AV194" i="11" s="1"/>
  <c r="AS193" i="11"/>
  <c r="AV193" i="11" s="1"/>
  <c r="AS192" i="11"/>
  <c r="AV192" i="11" s="1"/>
  <c r="AS191" i="11"/>
  <c r="AV191" i="11" s="1"/>
  <c r="AS190" i="11"/>
  <c r="AV190" i="11" s="1"/>
  <c r="AS186" i="11"/>
  <c r="AV186" i="11" s="1"/>
  <c r="AS185" i="11"/>
  <c r="AV185" i="11" s="1"/>
  <c r="AS184" i="11"/>
  <c r="AV184" i="11" s="1"/>
  <c r="AS183" i="11"/>
  <c r="AV183" i="11" s="1"/>
  <c r="AS182" i="11"/>
  <c r="AV182" i="11" s="1"/>
  <c r="AS181" i="11"/>
  <c r="AV181" i="11" s="1"/>
  <c r="AS180" i="11"/>
  <c r="AV180" i="11" s="1"/>
  <c r="AS176" i="11"/>
  <c r="AV176" i="11" s="1"/>
  <c r="AS175" i="11"/>
  <c r="AV175" i="11" s="1"/>
  <c r="AS174" i="11"/>
  <c r="AV174" i="11" s="1"/>
  <c r="AS173" i="11"/>
  <c r="AV173" i="11" s="1"/>
  <c r="AS172" i="11"/>
  <c r="AV172" i="11" s="1"/>
  <c r="AS171" i="11"/>
  <c r="AV171" i="11" s="1"/>
  <c r="AS170" i="11"/>
  <c r="AV170" i="11" s="1"/>
  <c r="AS166" i="11"/>
  <c r="AV166" i="11" s="1"/>
  <c r="AS165" i="11"/>
  <c r="AV165" i="11" s="1"/>
  <c r="AS164" i="11"/>
  <c r="AV164" i="11" s="1"/>
  <c r="AS163" i="11"/>
  <c r="AV163" i="11" s="1"/>
  <c r="AS162" i="11"/>
  <c r="AV162" i="11" s="1"/>
  <c r="AS161" i="11"/>
  <c r="AV161" i="11" s="1"/>
  <c r="AS160" i="11"/>
  <c r="AV160" i="11" s="1"/>
  <c r="AS156" i="11"/>
  <c r="AV156" i="11" s="1"/>
  <c r="AS155" i="11"/>
  <c r="AV155" i="11" s="1"/>
  <c r="AS154" i="11"/>
  <c r="AV154" i="11" s="1"/>
  <c r="AS153" i="11"/>
  <c r="AV153" i="11" s="1"/>
  <c r="AS152" i="11"/>
  <c r="AV152" i="11" s="1"/>
  <c r="AS151" i="11"/>
  <c r="AV151" i="11" s="1"/>
  <c r="AS150" i="11"/>
  <c r="AV150" i="11" s="1"/>
  <c r="AS146" i="11"/>
  <c r="AV146" i="11" s="1"/>
  <c r="AS145" i="11"/>
  <c r="AV145" i="11" s="1"/>
  <c r="AS144" i="11"/>
  <c r="AV144" i="11" s="1"/>
  <c r="AS143" i="11"/>
  <c r="AV143" i="11" s="1"/>
  <c r="AS142" i="11"/>
  <c r="AV142" i="11" s="1"/>
  <c r="AS141" i="11"/>
  <c r="AV141" i="11" s="1"/>
  <c r="AS140" i="11"/>
  <c r="AV140" i="11" s="1"/>
  <c r="AS136" i="11"/>
  <c r="AV136" i="11" s="1"/>
  <c r="AS135" i="11"/>
  <c r="AV135" i="11" s="1"/>
  <c r="AS134" i="11"/>
  <c r="AV134" i="11" s="1"/>
  <c r="AS133" i="11"/>
  <c r="AV133" i="11" s="1"/>
  <c r="AS132" i="11"/>
  <c r="AV132" i="11" s="1"/>
  <c r="AS131" i="11"/>
  <c r="AV131" i="11" s="1"/>
  <c r="AS130" i="11"/>
  <c r="AV130" i="11" s="1"/>
  <c r="AS126" i="11"/>
  <c r="AV126" i="11" s="1"/>
  <c r="AS125" i="11"/>
  <c r="AV125" i="11" s="1"/>
  <c r="AS124" i="11"/>
  <c r="AV124" i="11" s="1"/>
  <c r="AS123" i="11"/>
  <c r="AV123" i="11" s="1"/>
  <c r="AS122" i="11"/>
  <c r="AV122" i="11" s="1"/>
  <c r="AS121" i="11"/>
  <c r="AV121" i="11" s="1"/>
  <c r="AS120" i="11"/>
  <c r="AV120" i="11" s="1"/>
  <c r="AS116" i="11"/>
  <c r="AV116" i="11" s="1"/>
  <c r="AS115" i="11"/>
  <c r="AV115" i="11" s="1"/>
  <c r="AS114" i="11"/>
  <c r="AV114" i="11" s="1"/>
  <c r="AS113" i="11"/>
  <c r="AV113" i="11" s="1"/>
  <c r="AS112" i="11"/>
  <c r="AV112" i="11" s="1"/>
  <c r="AS111" i="11"/>
  <c r="AV111" i="11" s="1"/>
  <c r="AS110" i="11"/>
  <c r="AV110" i="11" s="1"/>
  <c r="AS106" i="11"/>
  <c r="AV106" i="11" s="1"/>
  <c r="AS105" i="11"/>
  <c r="AV105" i="11" s="1"/>
  <c r="AS104" i="11"/>
  <c r="AV104" i="11" s="1"/>
  <c r="AS103" i="11"/>
  <c r="AV103" i="11" s="1"/>
  <c r="AS102" i="11"/>
  <c r="AV102" i="11" s="1"/>
  <c r="AS101" i="11"/>
  <c r="AV101" i="11" s="1"/>
  <c r="AS100" i="11"/>
  <c r="AV100" i="11" s="1"/>
  <c r="AS96" i="11"/>
  <c r="AS95" i="11"/>
  <c r="AS94" i="11"/>
  <c r="AS93" i="11"/>
  <c r="AS92" i="11"/>
  <c r="AS91" i="11"/>
  <c r="AS90" i="11"/>
  <c r="AT530" i="11" l="1"/>
  <c r="AT531" i="11"/>
  <c r="AT532" i="11"/>
  <c r="AT533" i="11"/>
  <c r="AT534" i="11"/>
  <c r="AT535" i="11"/>
  <c r="AT536" i="11"/>
  <c r="AU530" i="11"/>
  <c r="AU531" i="11"/>
  <c r="AU532" i="11"/>
  <c r="AU533" i="11"/>
  <c r="AU534" i="11"/>
  <c r="AU535" i="11"/>
  <c r="AU536" i="11"/>
  <c r="AT520" i="11"/>
  <c r="AT521" i="11"/>
  <c r="AT522" i="11"/>
  <c r="AT523" i="11"/>
  <c r="AT524" i="11"/>
  <c r="AT525" i="11"/>
  <c r="AT526" i="11"/>
  <c r="AU520" i="11"/>
  <c r="AU521" i="11"/>
  <c r="AU522" i="11"/>
  <c r="AU523" i="11"/>
  <c r="AU524" i="11"/>
  <c r="AU525" i="11"/>
  <c r="AU526" i="11"/>
  <c r="AT510" i="11"/>
  <c r="AT511" i="11"/>
  <c r="AT512" i="11"/>
  <c r="AT513" i="11"/>
  <c r="AT514" i="11"/>
  <c r="AT515" i="11"/>
  <c r="AT516" i="11"/>
  <c r="AU510" i="11"/>
  <c r="AU511" i="11"/>
  <c r="AU512" i="11"/>
  <c r="AU513" i="11"/>
  <c r="AU514" i="11"/>
  <c r="AU515" i="11"/>
  <c r="AU516" i="11"/>
  <c r="AT500" i="11"/>
  <c r="AT501" i="11"/>
  <c r="AT502" i="11"/>
  <c r="AT503" i="11"/>
  <c r="AT504" i="11"/>
  <c r="AT505" i="11"/>
  <c r="AT506" i="11"/>
  <c r="AU500" i="11"/>
  <c r="AU501" i="11"/>
  <c r="AU502" i="11"/>
  <c r="AU503" i="11"/>
  <c r="AU504" i="11"/>
  <c r="AU505" i="11"/>
  <c r="AU506" i="11"/>
  <c r="AT490" i="11"/>
  <c r="AT491" i="11"/>
  <c r="AT492" i="11"/>
  <c r="AT493" i="11"/>
  <c r="AT494" i="11"/>
  <c r="AT495" i="11"/>
  <c r="AT496" i="11"/>
  <c r="AU490" i="11"/>
  <c r="AU491" i="11"/>
  <c r="AU492" i="11"/>
  <c r="AU493" i="11"/>
  <c r="AU494" i="11"/>
  <c r="AU495" i="11"/>
  <c r="AU496" i="11"/>
  <c r="AT480" i="11"/>
  <c r="AT481" i="11"/>
  <c r="AT482" i="11"/>
  <c r="AT483" i="11"/>
  <c r="AT484" i="11"/>
  <c r="AT485" i="11"/>
  <c r="AT486" i="11"/>
  <c r="AU480" i="11"/>
  <c r="AU481" i="11"/>
  <c r="AU482" i="11"/>
  <c r="AU483" i="11"/>
  <c r="AU484" i="11"/>
  <c r="AU485" i="11"/>
  <c r="AU486" i="11"/>
  <c r="AT470" i="11"/>
  <c r="AT471" i="11"/>
  <c r="AT472" i="11"/>
  <c r="AT473" i="11"/>
  <c r="AT474" i="11"/>
  <c r="AT475" i="11"/>
  <c r="AT476" i="11"/>
  <c r="AU470" i="11"/>
  <c r="AU471" i="11"/>
  <c r="AU472" i="11"/>
  <c r="AU473" i="11"/>
  <c r="AU474" i="11"/>
  <c r="AU475" i="11"/>
  <c r="AU476" i="11"/>
  <c r="AT460" i="11"/>
  <c r="AT461" i="11"/>
  <c r="AT462" i="11"/>
  <c r="AT463" i="11"/>
  <c r="AT464" i="11"/>
  <c r="AT465" i="11"/>
  <c r="AT466" i="11"/>
  <c r="AU460" i="11"/>
  <c r="AU461" i="11"/>
  <c r="AU462" i="11"/>
  <c r="AU463" i="11"/>
  <c r="AU464" i="11"/>
  <c r="AU465" i="11"/>
  <c r="AU466" i="11"/>
  <c r="AT450" i="11"/>
  <c r="AT451" i="11"/>
  <c r="AT452" i="11"/>
  <c r="AT453" i="11"/>
  <c r="AT454" i="11"/>
  <c r="AT455" i="11"/>
  <c r="AT456" i="11"/>
  <c r="AU450" i="11"/>
  <c r="AU451" i="11"/>
  <c r="AU452" i="11"/>
  <c r="AU453" i="11"/>
  <c r="AU454" i="11"/>
  <c r="AU455" i="11"/>
  <c r="AU456" i="11"/>
  <c r="AT440" i="11"/>
  <c r="AT441" i="11"/>
  <c r="AT442" i="11"/>
  <c r="AT443" i="11"/>
  <c r="AT444" i="11"/>
  <c r="AT445" i="11"/>
  <c r="AT446" i="11"/>
  <c r="AU440" i="11"/>
  <c r="AU441" i="11"/>
  <c r="AU442" i="11"/>
  <c r="AU443" i="11"/>
  <c r="AU444" i="11"/>
  <c r="AU445" i="11"/>
  <c r="AU446" i="11"/>
  <c r="AT430" i="11"/>
  <c r="AT431" i="11"/>
  <c r="AT432" i="11"/>
  <c r="AT433" i="11"/>
  <c r="AT434" i="11"/>
  <c r="AT435" i="11"/>
  <c r="AT436" i="11"/>
  <c r="AU430" i="11"/>
  <c r="AU431" i="11"/>
  <c r="AU432" i="11"/>
  <c r="AU433" i="11"/>
  <c r="AU434" i="11"/>
  <c r="AU435" i="11"/>
  <c r="AU436" i="11"/>
  <c r="AT420" i="11"/>
  <c r="AT421" i="11"/>
  <c r="AT422" i="11"/>
  <c r="AT423" i="11"/>
  <c r="AT424" i="11"/>
  <c r="AT425" i="11"/>
  <c r="AT426" i="11"/>
  <c r="AU420" i="11"/>
  <c r="AU421" i="11"/>
  <c r="AU422" i="11"/>
  <c r="AU423" i="11"/>
  <c r="AU424" i="11"/>
  <c r="AU425" i="11"/>
  <c r="AU426" i="11"/>
  <c r="AT410" i="11"/>
  <c r="AT411" i="11"/>
  <c r="AT412" i="11"/>
  <c r="AT413" i="11"/>
  <c r="AT414" i="11"/>
  <c r="AT415" i="11"/>
  <c r="AT416" i="11"/>
  <c r="AU410" i="11"/>
  <c r="AU411" i="11"/>
  <c r="AU412" i="11"/>
  <c r="AU413" i="11"/>
  <c r="AU414" i="11"/>
  <c r="AU415" i="11"/>
  <c r="AU416" i="11"/>
  <c r="AT400" i="11"/>
  <c r="AT401" i="11"/>
  <c r="AT402" i="11"/>
  <c r="AT403" i="11"/>
  <c r="AT404" i="11"/>
  <c r="AT405" i="11"/>
  <c r="AT406" i="11"/>
  <c r="AU400" i="11"/>
  <c r="AU401" i="11"/>
  <c r="AU402" i="11"/>
  <c r="AU403" i="11"/>
  <c r="AU404" i="11"/>
  <c r="AU405" i="11"/>
  <c r="AU406" i="11"/>
  <c r="AT390" i="11"/>
  <c r="AT391" i="11"/>
  <c r="AT392" i="11"/>
  <c r="AT393" i="11"/>
  <c r="AT394" i="11"/>
  <c r="AT395" i="11"/>
  <c r="AT396" i="11"/>
  <c r="AU390" i="11"/>
  <c r="AU391" i="11"/>
  <c r="AU392" i="11"/>
  <c r="AU393" i="11"/>
  <c r="AU394" i="11"/>
  <c r="AU395" i="11"/>
  <c r="AU396" i="11"/>
  <c r="AT380" i="11"/>
  <c r="AT381" i="11"/>
  <c r="AT382" i="11"/>
  <c r="AT383" i="11"/>
  <c r="AT384" i="11"/>
  <c r="AT385" i="11"/>
  <c r="AT386" i="11"/>
  <c r="AU380" i="11"/>
  <c r="AU381" i="11"/>
  <c r="AU382" i="11"/>
  <c r="AU383" i="11"/>
  <c r="AU384" i="11"/>
  <c r="AU385" i="11"/>
  <c r="AU386" i="11"/>
  <c r="AT370" i="11"/>
  <c r="AT373" i="11"/>
  <c r="AT375" i="11"/>
  <c r="AU370" i="11"/>
  <c r="AU371" i="11"/>
  <c r="AU372" i="11"/>
  <c r="AU373" i="11"/>
  <c r="AU374" i="11"/>
  <c r="AU375" i="11"/>
  <c r="AU376" i="11"/>
  <c r="AT371" i="11"/>
  <c r="AT372" i="11"/>
  <c r="AT374" i="11"/>
  <c r="AT376" i="11"/>
  <c r="AT360" i="11"/>
  <c r="AT361" i="11"/>
  <c r="AT362" i="11"/>
  <c r="AT363" i="11"/>
  <c r="AT364" i="11"/>
  <c r="AT365" i="11"/>
  <c r="AU360" i="11"/>
  <c r="AU361" i="11"/>
  <c r="AU362" i="11"/>
  <c r="AU363" i="11"/>
  <c r="AU364" i="11"/>
  <c r="AU365" i="11"/>
  <c r="AU366" i="11"/>
  <c r="AV365" i="11"/>
  <c r="AT350" i="11"/>
  <c r="AT351" i="11"/>
  <c r="AT352" i="11"/>
  <c r="AT353" i="11"/>
  <c r="AT354" i="11"/>
  <c r="AT355" i="11"/>
  <c r="AT356" i="11"/>
  <c r="AU350" i="11"/>
  <c r="AU351" i="11"/>
  <c r="AU352" i="11"/>
  <c r="AU353" i="11"/>
  <c r="AU354" i="11"/>
  <c r="AU355" i="11"/>
  <c r="AU356" i="11"/>
  <c r="AT340" i="11"/>
  <c r="AT341" i="11"/>
  <c r="AT342" i="11"/>
  <c r="AT343" i="11"/>
  <c r="AT344" i="11"/>
  <c r="AT345" i="11"/>
  <c r="AT346" i="11"/>
  <c r="AU340" i="11"/>
  <c r="AU341" i="11"/>
  <c r="AU342" i="11"/>
  <c r="AU343" i="11"/>
  <c r="AU344" i="11"/>
  <c r="AU345" i="11"/>
  <c r="AU346" i="11"/>
  <c r="AT330" i="11"/>
  <c r="AT331" i="11"/>
  <c r="AT332" i="11"/>
  <c r="AT333" i="11"/>
  <c r="AT334" i="11"/>
  <c r="AT335" i="11"/>
  <c r="AT336" i="11"/>
  <c r="AU330" i="11"/>
  <c r="AU331" i="11"/>
  <c r="AU332" i="11"/>
  <c r="AU333" i="11"/>
  <c r="AU334" i="11"/>
  <c r="AU335" i="11"/>
  <c r="AU336" i="11"/>
  <c r="AT320" i="11"/>
  <c r="AT321" i="11"/>
  <c r="AT322" i="11"/>
  <c r="AT323" i="11"/>
  <c r="AT324" i="11"/>
  <c r="AT325" i="11"/>
  <c r="AT326" i="11"/>
  <c r="AU320" i="11"/>
  <c r="AU321" i="11"/>
  <c r="AU322" i="11"/>
  <c r="AU323" i="11"/>
  <c r="AU324" i="11"/>
  <c r="AU325" i="11"/>
  <c r="AU326" i="11"/>
  <c r="AT310" i="11"/>
  <c r="AT311" i="11"/>
  <c r="AT312" i="11"/>
  <c r="AT313" i="11"/>
  <c r="AT314" i="11"/>
  <c r="AT315" i="11"/>
  <c r="AT316" i="11"/>
  <c r="AU310" i="11"/>
  <c r="AU311" i="11"/>
  <c r="AU312" i="11"/>
  <c r="AU313" i="11"/>
  <c r="AU314" i="11"/>
  <c r="AU315" i="11"/>
  <c r="AU316" i="11"/>
  <c r="AT300" i="11"/>
  <c r="AT301" i="11"/>
  <c r="AT302" i="11"/>
  <c r="AT303" i="11"/>
  <c r="AT304" i="11"/>
  <c r="AT305" i="11"/>
  <c r="AT306" i="11"/>
  <c r="AU300" i="11"/>
  <c r="AU301" i="11"/>
  <c r="AU302" i="11"/>
  <c r="AU303" i="11"/>
  <c r="AU304" i="11"/>
  <c r="AU305" i="11"/>
  <c r="AU306" i="11"/>
  <c r="AT290" i="11"/>
  <c r="AT291" i="11"/>
  <c r="AT292" i="11"/>
  <c r="AT293" i="11"/>
  <c r="AT294" i="11"/>
  <c r="AT295" i="11"/>
  <c r="AT296" i="11"/>
  <c r="AU290" i="11"/>
  <c r="AU291" i="11"/>
  <c r="AU292" i="11"/>
  <c r="AU293" i="11"/>
  <c r="AU294" i="11"/>
  <c r="AU295" i="11"/>
  <c r="AU296" i="11"/>
  <c r="AT280" i="11"/>
  <c r="AT281" i="11"/>
  <c r="AT282" i="11"/>
  <c r="AT283" i="11"/>
  <c r="AT284" i="11"/>
  <c r="AT285" i="11"/>
  <c r="AT286" i="11"/>
  <c r="AU280" i="11"/>
  <c r="AU281" i="11"/>
  <c r="AU282" i="11"/>
  <c r="AU283" i="11"/>
  <c r="AU284" i="11"/>
  <c r="AU285" i="11"/>
  <c r="AU286" i="11"/>
  <c r="AV264" i="11"/>
  <c r="AV271" i="11"/>
  <c r="AV270" i="11"/>
  <c r="AV265" i="11"/>
  <c r="AV272" i="11"/>
  <c r="AT270" i="11"/>
  <c r="AT271" i="11"/>
  <c r="AT272" i="11"/>
  <c r="AT273" i="11"/>
  <c r="AT274" i="11"/>
  <c r="AT275" i="11"/>
  <c r="AT276" i="11"/>
  <c r="AU270" i="11"/>
  <c r="AU271" i="11"/>
  <c r="AU272" i="11"/>
  <c r="AU273" i="11"/>
  <c r="AU274" i="11"/>
  <c r="AU275" i="11"/>
  <c r="AU276" i="11"/>
  <c r="AT260" i="11"/>
  <c r="AT261" i="11"/>
  <c r="AT262" i="11"/>
  <c r="AT263" i="11"/>
  <c r="AT264" i="11"/>
  <c r="AT265" i="11"/>
  <c r="AT266" i="11"/>
  <c r="AU260" i="11"/>
  <c r="AU261" i="11"/>
  <c r="AU262" i="11"/>
  <c r="AU263" i="11"/>
  <c r="AU264" i="11"/>
  <c r="AU265" i="11"/>
  <c r="AU266" i="11"/>
  <c r="AT250" i="11"/>
  <c r="AT251" i="11"/>
  <c r="AT252" i="11"/>
  <c r="AT253" i="11"/>
  <c r="AT254" i="11"/>
  <c r="AT255" i="11"/>
  <c r="AT256" i="11"/>
  <c r="AU250" i="11"/>
  <c r="AU251" i="11"/>
  <c r="AU252" i="11"/>
  <c r="AU253" i="11"/>
  <c r="AU254" i="11"/>
  <c r="AU255" i="11"/>
  <c r="AU256" i="11"/>
  <c r="AT240" i="11"/>
  <c r="AT241" i="11"/>
  <c r="AT242" i="11"/>
  <c r="AT243" i="11"/>
  <c r="AT244" i="11"/>
  <c r="AT245" i="11"/>
  <c r="AT246" i="11"/>
  <c r="AU240" i="11"/>
  <c r="AU241" i="11"/>
  <c r="AU242" i="11"/>
  <c r="AU243" i="11"/>
  <c r="AU244" i="11"/>
  <c r="AU245" i="11"/>
  <c r="AU246" i="11"/>
  <c r="AT230" i="11"/>
  <c r="AT231" i="11"/>
  <c r="AT232" i="11"/>
  <c r="AT233" i="11"/>
  <c r="AT234" i="11"/>
  <c r="AT235" i="11"/>
  <c r="AT236" i="11"/>
  <c r="AU230" i="11"/>
  <c r="AU231" i="11"/>
  <c r="AU232" i="11"/>
  <c r="AU233" i="11"/>
  <c r="AU234" i="11"/>
  <c r="AU235" i="11"/>
  <c r="AU236" i="11"/>
  <c r="AT220" i="11"/>
  <c r="AT221" i="11"/>
  <c r="AT222" i="11"/>
  <c r="AT223" i="11"/>
  <c r="AT224" i="11"/>
  <c r="AT225" i="11"/>
  <c r="AT226" i="11"/>
  <c r="AU220" i="11"/>
  <c r="AU221" i="11"/>
  <c r="AU222" i="11"/>
  <c r="AU223" i="11"/>
  <c r="AU224" i="11"/>
  <c r="AU225" i="11"/>
  <c r="AU226" i="11"/>
  <c r="AT210" i="11"/>
  <c r="AT211" i="11"/>
  <c r="AT212" i="11"/>
  <c r="AT213" i="11"/>
  <c r="AT214" i="11"/>
  <c r="AT215" i="11"/>
  <c r="AT216" i="11"/>
  <c r="AU210" i="11"/>
  <c r="AU211" i="11"/>
  <c r="AU212" i="11"/>
  <c r="AU213" i="11"/>
  <c r="AU214" i="11"/>
  <c r="AU215" i="11"/>
  <c r="AU216" i="11"/>
  <c r="AV200" i="11"/>
  <c r="AV201" i="11"/>
  <c r="AV202" i="11"/>
  <c r="AV203" i="11"/>
  <c r="AV204" i="11"/>
  <c r="AV205" i="11"/>
  <c r="AV206" i="11"/>
  <c r="AT190" i="11"/>
  <c r="AT192" i="11"/>
  <c r="AT194" i="11"/>
  <c r="AT195" i="11"/>
  <c r="AU190" i="11"/>
  <c r="AU191" i="11"/>
  <c r="AU192" i="11"/>
  <c r="AU193" i="11"/>
  <c r="AU194" i="11"/>
  <c r="AU195" i="11"/>
  <c r="AU196" i="11"/>
  <c r="AT191" i="11"/>
  <c r="AT193" i="11"/>
  <c r="AT196" i="11"/>
  <c r="AT180" i="11"/>
  <c r="AT181" i="11"/>
  <c r="AT182" i="11"/>
  <c r="AT183" i="11"/>
  <c r="AT184" i="11"/>
  <c r="AT185" i="11"/>
  <c r="AT186" i="11"/>
  <c r="AU180" i="11"/>
  <c r="AU181" i="11"/>
  <c r="AU182" i="11"/>
  <c r="AU183" i="11"/>
  <c r="AU184" i="11"/>
  <c r="AU185" i="11"/>
  <c r="AU186" i="11"/>
  <c r="AT170" i="11"/>
  <c r="AT171" i="11"/>
  <c r="AT172" i="11"/>
  <c r="AT173" i="11"/>
  <c r="AT174" i="11"/>
  <c r="AT175" i="11"/>
  <c r="AT176" i="11"/>
  <c r="AU170" i="11"/>
  <c r="AU171" i="11"/>
  <c r="AU172" i="11"/>
  <c r="AU173" i="11"/>
  <c r="AU174" i="11"/>
  <c r="AU175" i="11"/>
  <c r="AU176" i="11"/>
  <c r="AT161" i="11"/>
  <c r="AT163" i="11"/>
  <c r="AT166" i="11"/>
  <c r="AU160" i="11"/>
  <c r="AU161" i="11"/>
  <c r="AU162" i="11"/>
  <c r="AU163" i="11"/>
  <c r="AU164" i="11"/>
  <c r="AU165" i="11"/>
  <c r="AU166" i="11"/>
  <c r="AT160" i="11"/>
  <c r="AT162" i="11"/>
  <c r="AT164" i="11"/>
  <c r="AT165" i="11"/>
  <c r="AT150" i="11"/>
  <c r="AT151" i="11"/>
  <c r="AT152" i="11"/>
  <c r="AT153" i="11"/>
  <c r="AT154" i="11"/>
  <c r="AT155" i="11"/>
  <c r="AT156" i="11"/>
  <c r="AU150" i="11"/>
  <c r="AU151" i="11"/>
  <c r="AU152" i="11"/>
  <c r="AU153" i="11"/>
  <c r="AU154" i="11"/>
  <c r="AU155" i="11"/>
  <c r="AU156" i="11"/>
  <c r="AT140" i="11"/>
  <c r="AT141" i="11"/>
  <c r="AT142" i="11"/>
  <c r="AT143" i="11"/>
  <c r="AT144" i="11"/>
  <c r="AT145" i="11"/>
  <c r="AT146" i="11"/>
  <c r="AU140" i="11"/>
  <c r="AU141" i="11"/>
  <c r="AU142" i="11"/>
  <c r="AU143" i="11"/>
  <c r="AU144" i="11"/>
  <c r="AU145" i="11"/>
  <c r="AU146" i="11"/>
  <c r="AT130" i="11"/>
  <c r="AT131" i="11"/>
  <c r="AT132" i="11"/>
  <c r="AT133" i="11"/>
  <c r="AT134" i="11"/>
  <c r="AT135" i="11"/>
  <c r="AT136" i="11"/>
  <c r="AU130" i="11"/>
  <c r="AU131" i="11"/>
  <c r="AU132" i="11"/>
  <c r="AU133" i="11"/>
  <c r="AU134" i="11"/>
  <c r="AU135" i="11"/>
  <c r="AU136" i="11"/>
  <c r="AT120" i="11"/>
  <c r="AT121" i="11"/>
  <c r="AT122" i="11"/>
  <c r="AT123" i="11"/>
  <c r="AT124" i="11"/>
  <c r="AT125" i="11"/>
  <c r="AT126" i="11"/>
  <c r="AU120" i="11"/>
  <c r="AU121" i="11"/>
  <c r="AU122" i="11"/>
  <c r="AU123" i="11"/>
  <c r="AU124" i="11"/>
  <c r="AU125" i="11"/>
  <c r="AU126" i="11"/>
  <c r="AU116" i="11"/>
  <c r="AT110" i="11"/>
  <c r="AT111" i="11"/>
  <c r="AT112" i="11"/>
  <c r="AT113" i="11"/>
  <c r="AT114" i="11"/>
  <c r="AT115" i="11"/>
  <c r="AT116" i="11"/>
  <c r="AU110" i="11"/>
  <c r="AU111" i="11"/>
  <c r="AU112" i="11"/>
  <c r="AU113" i="11"/>
  <c r="AU114" i="11"/>
  <c r="AU115" i="11"/>
  <c r="AT100" i="11"/>
  <c r="AT101" i="11"/>
  <c r="AT102" i="11"/>
  <c r="AT103" i="11"/>
  <c r="AT104" i="11"/>
  <c r="AT105" i="11"/>
  <c r="AT106" i="11"/>
  <c r="AU100" i="11"/>
  <c r="AU101" i="11"/>
  <c r="AU102" i="11"/>
  <c r="AU103" i="11"/>
  <c r="AU104" i="11"/>
  <c r="AU105" i="11"/>
  <c r="AU106" i="11"/>
  <c r="AV96" i="11"/>
  <c r="AT92" i="11"/>
  <c r="AT93" i="11"/>
  <c r="AT94" i="11"/>
  <c r="AT95" i="11"/>
  <c r="AT96" i="11"/>
  <c r="AU94" i="11"/>
  <c r="AU95" i="11"/>
  <c r="AU96" i="11"/>
  <c r="C13" i="18"/>
  <c r="D12" i="18"/>
  <c r="P3" i="13" l="1"/>
  <c r="E4" i="18"/>
  <c r="E3" i="18"/>
  <c r="AR536" i="11"/>
  <c r="AQ536" i="11"/>
  <c r="AP536" i="11"/>
  <c r="AO536" i="11"/>
  <c r="AR535" i="11"/>
  <c r="AQ535" i="11"/>
  <c r="AP535" i="11"/>
  <c r="AO535" i="11"/>
  <c r="AR534" i="11"/>
  <c r="AQ534" i="11"/>
  <c r="AP534" i="11"/>
  <c r="AO534" i="11"/>
  <c r="AR533" i="11"/>
  <c r="AQ533" i="11"/>
  <c r="AP533" i="11"/>
  <c r="AO533" i="11"/>
  <c r="AR532" i="11"/>
  <c r="AQ532" i="11"/>
  <c r="AP532" i="11"/>
  <c r="AO532" i="11"/>
  <c r="AR531" i="11"/>
  <c r="AQ531" i="11"/>
  <c r="AP531" i="11"/>
  <c r="AO531" i="11"/>
  <c r="AR530" i="11"/>
  <c r="AQ530" i="11"/>
  <c r="AP530" i="11"/>
  <c r="AO530" i="11"/>
  <c r="AR526" i="11"/>
  <c r="AQ526" i="11"/>
  <c r="AP526" i="11"/>
  <c r="AO526" i="11"/>
  <c r="AR525" i="11"/>
  <c r="AQ525" i="11"/>
  <c r="AP525" i="11"/>
  <c r="AO525" i="11"/>
  <c r="AR524" i="11"/>
  <c r="AQ524" i="11"/>
  <c r="AP524" i="11"/>
  <c r="AO524" i="11"/>
  <c r="AR523" i="11"/>
  <c r="AQ523" i="11"/>
  <c r="AP523" i="11"/>
  <c r="AO523" i="11"/>
  <c r="AR522" i="11"/>
  <c r="AQ522" i="11"/>
  <c r="AP522" i="11"/>
  <c r="AO522" i="11"/>
  <c r="AR521" i="11"/>
  <c r="AQ521" i="11"/>
  <c r="AP521" i="11"/>
  <c r="AO521" i="11"/>
  <c r="AR520" i="11"/>
  <c r="AQ520" i="11"/>
  <c r="AP520" i="11"/>
  <c r="AO520" i="11"/>
  <c r="AR516" i="11"/>
  <c r="AQ516" i="11"/>
  <c r="AP516" i="11"/>
  <c r="AO516" i="11"/>
  <c r="AR515" i="11"/>
  <c r="AQ515" i="11"/>
  <c r="AP515" i="11"/>
  <c r="AO515" i="11"/>
  <c r="AR514" i="11"/>
  <c r="AQ514" i="11"/>
  <c r="AP514" i="11"/>
  <c r="AO514" i="11"/>
  <c r="AR513" i="11"/>
  <c r="AQ513" i="11"/>
  <c r="AP513" i="11"/>
  <c r="AO513" i="11"/>
  <c r="AR512" i="11"/>
  <c r="AQ512" i="11"/>
  <c r="AP512" i="11"/>
  <c r="AO512" i="11"/>
  <c r="AR511" i="11"/>
  <c r="AQ511" i="11"/>
  <c r="AP511" i="11"/>
  <c r="AO511" i="11"/>
  <c r="AR510" i="11"/>
  <c r="AQ510" i="11"/>
  <c r="AP510" i="11"/>
  <c r="AO510" i="11"/>
  <c r="AR506" i="11"/>
  <c r="AQ506" i="11"/>
  <c r="AP506" i="11"/>
  <c r="AO506" i="11"/>
  <c r="AR505" i="11"/>
  <c r="AQ505" i="11"/>
  <c r="AP505" i="11"/>
  <c r="AO505" i="11"/>
  <c r="AR504" i="11"/>
  <c r="AQ504" i="11"/>
  <c r="AP504" i="11"/>
  <c r="AO504" i="11"/>
  <c r="AR503" i="11"/>
  <c r="AQ503" i="11"/>
  <c r="AP503" i="11"/>
  <c r="AO503" i="11"/>
  <c r="AR502" i="11"/>
  <c r="AQ502" i="11"/>
  <c r="AP502" i="11"/>
  <c r="AO502" i="11"/>
  <c r="AR501" i="11"/>
  <c r="AQ501" i="11"/>
  <c r="AP501" i="11"/>
  <c r="AO501" i="11"/>
  <c r="AR500" i="11"/>
  <c r="AQ500" i="11"/>
  <c r="AP500" i="11"/>
  <c r="AO500" i="11"/>
  <c r="AR496" i="11"/>
  <c r="AQ496" i="11"/>
  <c r="AP496" i="11"/>
  <c r="AO496" i="11"/>
  <c r="AR495" i="11"/>
  <c r="AQ495" i="11"/>
  <c r="AP495" i="11"/>
  <c r="AO495" i="11"/>
  <c r="AR494" i="11"/>
  <c r="AQ494" i="11"/>
  <c r="AP494" i="11"/>
  <c r="AO494" i="11"/>
  <c r="AR493" i="11"/>
  <c r="AQ493" i="11"/>
  <c r="AP493" i="11"/>
  <c r="AO493" i="11"/>
  <c r="AR492" i="11"/>
  <c r="AQ492" i="11"/>
  <c r="AP492" i="11"/>
  <c r="AO492" i="11"/>
  <c r="AR491" i="11"/>
  <c r="AQ491" i="11"/>
  <c r="AP491" i="11"/>
  <c r="AO491" i="11"/>
  <c r="AR490" i="11"/>
  <c r="AQ490" i="11"/>
  <c r="AP490" i="11"/>
  <c r="AO490" i="11"/>
  <c r="AR486" i="11"/>
  <c r="AQ486" i="11"/>
  <c r="AP486" i="11"/>
  <c r="AO486" i="11"/>
  <c r="AR485" i="11"/>
  <c r="AQ485" i="11"/>
  <c r="AP485" i="11"/>
  <c r="AO485" i="11"/>
  <c r="AR484" i="11"/>
  <c r="AQ484" i="11"/>
  <c r="AP484" i="11"/>
  <c r="AO484" i="11"/>
  <c r="AR483" i="11"/>
  <c r="AQ483" i="11"/>
  <c r="AP483" i="11"/>
  <c r="AO483" i="11"/>
  <c r="AR482" i="11"/>
  <c r="AQ482" i="11"/>
  <c r="AP482" i="11"/>
  <c r="AO482" i="11"/>
  <c r="AR481" i="11"/>
  <c r="AQ481" i="11"/>
  <c r="AP481" i="11"/>
  <c r="AO481" i="11"/>
  <c r="AR480" i="11"/>
  <c r="AQ480" i="11"/>
  <c r="AP480" i="11"/>
  <c r="AO480" i="11"/>
  <c r="AR476" i="11"/>
  <c r="AQ476" i="11"/>
  <c r="AP476" i="11"/>
  <c r="AO476" i="11"/>
  <c r="AR475" i="11"/>
  <c r="AQ475" i="11"/>
  <c r="AP475" i="11"/>
  <c r="AO475" i="11"/>
  <c r="AR474" i="11"/>
  <c r="AQ474" i="11"/>
  <c r="AP474" i="11"/>
  <c r="AO474" i="11"/>
  <c r="AR473" i="11"/>
  <c r="AQ473" i="11"/>
  <c r="AP473" i="11"/>
  <c r="AO473" i="11"/>
  <c r="AR472" i="11"/>
  <c r="AQ472" i="11"/>
  <c r="AP472" i="11"/>
  <c r="AO472" i="11"/>
  <c r="AR471" i="11"/>
  <c r="AQ471" i="11"/>
  <c r="AP471" i="11"/>
  <c r="AO471" i="11"/>
  <c r="AR470" i="11"/>
  <c r="AQ470" i="11"/>
  <c r="AP470" i="11"/>
  <c r="AO470" i="11"/>
  <c r="AR466" i="11"/>
  <c r="AQ466" i="11"/>
  <c r="AP466" i="11"/>
  <c r="AO466" i="11"/>
  <c r="AR465" i="11"/>
  <c r="AQ465" i="11"/>
  <c r="AP465" i="11"/>
  <c r="AO465" i="11"/>
  <c r="AR464" i="11"/>
  <c r="AQ464" i="11"/>
  <c r="AP464" i="11"/>
  <c r="AO464" i="11"/>
  <c r="AR463" i="11"/>
  <c r="AQ463" i="11"/>
  <c r="AP463" i="11"/>
  <c r="AO463" i="11"/>
  <c r="AR462" i="11"/>
  <c r="AQ462" i="11"/>
  <c r="AP462" i="11"/>
  <c r="AO462" i="11"/>
  <c r="AR461" i="11"/>
  <c r="AQ461" i="11"/>
  <c r="AP461" i="11"/>
  <c r="AO461" i="11"/>
  <c r="AR460" i="11"/>
  <c r="AQ460" i="11"/>
  <c r="AP460" i="11"/>
  <c r="AO460" i="11"/>
  <c r="AR456" i="11"/>
  <c r="AQ456" i="11"/>
  <c r="AP456" i="11"/>
  <c r="AO456" i="11"/>
  <c r="AR455" i="11"/>
  <c r="AQ455" i="11"/>
  <c r="AP455" i="11"/>
  <c r="AO455" i="11"/>
  <c r="AR454" i="11"/>
  <c r="AQ454" i="11"/>
  <c r="AP454" i="11"/>
  <c r="AO454" i="11"/>
  <c r="AR453" i="11"/>
  <c r="AQ453" i="11"/>
  <c r="AP453" i="11"/>
  <c r="AO453" i="11"/>
  <c r="AR452" i="11"/>
  <c r="AQ452" i="11"/>
  <c r="AP452" i="11"/>
  <c r="AO452" i="11"/>
  <c r="AR451" i="11"/>
  <c r="AQ451" i="11"/>
  <c r="AP451" i="11"/>
  <c r="AO451" i="11"/>
  <c r="AR450" i="11"/>
  <c r="AQ450" i="11"/>
  <c r="AP450" i="11"/>
  <c r="AO450" i="11"/>
  <c r="AR446" i="11"/>
  <c r="AQ446" i="11"/>
  <c r="AP446" i="11"/>
  <c r="AO446" i="11"/>
  <c r="AR445" i="11"/>
  <c r="AQ445" i="11"/>
  <c r="AP445" i="11"/>
  <c r="AO445" i="11"/>
  <c r="AR444" i="11"/>
  <c r="AQ444" i="11"/>
  <c r="AP444" i="11"/>
  <c r="AO444" i="11"/>
  <c r="AR443" i="11"/>
  <c r="AQ443" i="11"/>
  <c r="AP443" i="11"/>
  <c r="AO443" i="11"/>
  <c r="AR442" i="11"/>
  <c r="AQ442" i="11"/>
  <c r="AP442" i="11"/>
  <c r="AO442" i="11"/>
  <c r="AR441" i="11"/>
  <c r="AQ441" i="11"/>
  <c r="AP441" i="11"/>
  <c r="AO441" i="11"/>
  <c r="AR440" i="11"/>
  <c r="AQ440" i="11"/>
  <c r="AP440" i="11"/>
  <c r="AO440" i="11"/>
  <c r="AR436" i="11"/>
  <c r="AQ436" i="11"/>
  <c r="AP436" i="11"/>
  <c r="AO436" i="11"/>
  <c r="AR435" i="11"/>
  <c r="AQ435" i="11"/>
  <c r="AP435" i="11"/>
  <c r="AO435" i="11"/>
  <c r="AR434" i="11"/>
  <c r="AQ434" i="11"/>
  <c r="AP434" i="11"/>
  <c r="AO434" i="11"/>
  <c r="AR433" i="11"/>
  <c r="AQ433" i="11"/>
  <c r="AP433" i="11"/>
  <c r="AO433" i="11"/>
  <c r="AR432" i="11"/>
  <c r="AQ432" i="11"/>
  <c r="AP432" i="11"/>
  <c r="AO432" i="11"/>
  <c r="AR431" i="11"/>
  <c r="AQ431" i="11"/>
  <c r="AP431" i="11"/>
  <c r="AO431" i="11"/>
  <c r="AR430" i="11"/>
  <c r="AQ430" i="11"/>
  <c r="AP430" i="11"/>
  <c r="AO430" i="11"/>
  <c r="AR426" i="11"/>
  <c r="AQ426" i="11"/>
  <c r="AP426" i="11"/>
  <c r="AO426" i="11"/>
  <c r="AR425" i="11"/>
  <c r="AQ425" i="11"/>
  <c r="AP425" i="11"/>
  <c r="AO425" i="11"/>
  <c r="AR424" i="11"/>
  <c r="AQ424" i="11"/>
  <c r="AP424" i="11"/>
  <c r="AO424" i="11"/>
  <c r="AR423" i="11"/>
  <c r="AQ423" i="11"/>
  <c r="AP423" i="11"/>
  <c r="AO423" i="11"/>
  <c r="AR422" i="11"/>
  <c r="AQ422" i="11"/>
  <c r="AP422" i="11"/>
  <c r="AO422" i="11"/>
  <c r="AR421" i="11"/>
  <c r="AQ421" i="11"/>
  <c r="AP421" i="11"/>
  <c r="AO421" i="11"/>
  <c r="AR420" i="11"/>
  <c r="AQ420" i="11"/>
  <c r="AP420" i="11"/>
  <c r="AO420" i="11"/>
  <c r="AR416" i="11"/>
  <c r="AQ416" i="11"/>
  <c r="AP416" i="11"/>
  <c r="AO416" i="11"/>
  <c r="AR415" i="11"/>
  <c r="AQ415" i="11"/>
  <c r="AP415" i="11"/>
  <c r="AO415" i="11"/>
  <c r="AR414" i="11"/>
  <c r="AQ414" i="11"/>
  <c r="AP414" i="11"/>
  <c r="AO414" i="11"/>
  <c r="AR413" i="11"/>
  <c r="AQ413" i="11"/>
  <c r="AP413" i="11"/>
  <c r="AO413" i="11"/>
  <c r="AR412" i="11"/>
  <c r="AQ412" i="11"/>
  <c r="AP412" i="11"/>
  <c r="AO412" i="11"/>
  <c r="AR411" i="11"/>
  <c r="AQ411" i="11"/>
  <c r="AP411" i="11"/>
  <c r="AO411" i="11"/>
  <c r="AR410" i="11"/>
  <c r="AQ410" i="11"/>
  <c r="AP410" i="11"/>
  <c r="AO410" i="11"/>
  <c r="AR406" i="11"/>
  <c r="AQ406" i="11"/>
  <c r="AP406" i="11"/>
  <c r="AO406" i="11"/>
  <c r="AR405" i="11"/>
  <c r="AQ405" i="11"/>
  <c r="AP405" i="11"/>
  <c r="AO405" i="11"/>
  <c r="AR404" i="11"/>
  <c r="AQ404" i="11"/>
  <c r="AP404" i="11"/>
  <c r="AO404" i="11"/>
  <c r="AR403" i="11"/>
  <c r="AQ403" i="11"/>
  <c r="AP403" i="11"/>
  <c r="AO403" i="11"/>
  <c r="AR402" i="11"/>
  <c r="AQ402" i="11"/>
  <c r="AP402" i="11"/>
  <c r="AO402" i="11"/>
  <c r="AR401" i="11"/>
  <c r="AQ401" i="11"/>
  <c r="AP401" i="11"/>
  <c r="AO401" i="11"/>
  <c r="AR400" i="11"/>
  <c r="AQ400" i="11"/>
  <c r="AP400" i="11"/>
  <c r="AO400" i="11"/>
  <c r="AR396" i="11"/>
  <c r="AQ396" i="11"/>
  <c r="AP396" i="11"/>
  <c r="AO396" i="11"/>
  <c r="AR395" i="11"/>
  <c r="AQ395" i="11"/>
  <c r="AP395" i="11"/>
  <c r="AO395" i="11"/>
  <c r="AR394" i="11"/>
  <c r="AQ394" i="11"/>
  <c r="AP394" i="11"/>
  <c r="AO394" i="11"/>
  <c r="AR393" i="11"/>
  <c r="AQ393" i="11"/>
  <c r="AP393" i="11"/>
  <c r="AO393" i="11"/>
  <c r="AR392" i="11"/>
  <c r="AQ392" i="11"/>
  <c r="AP392" i="11"/>
  <c r="AO392" i="11"/>
  <c r="AR391" i="11"/>
  <c r="AQ391" i="11"/>
  <c r="AP391" i="11"/>
  <c r="AO391" i="11"/>
  <c r="AR390" i="11"/>
  <c r="AQ390" i="11"/>
  <c r="AP390" i="11"/>
  <c r="AO390" i="11"/>
  <c r="AR386" i="11"/>
  <c r="AQ386" i="11"/>
  <c r="AP386" i="11"/>
  <c r="AO386" i="11"/>
  <c r="AR385" i="11"/>
  <c r="AQ385" i="11"/>
  <c r="AP385" i="11"/>
  <c r="AO385" i="11"/>
  <c r="AR384" i="11"/>
  <c r="AQ384" i="11"/>
  <c r="AP384" i="11"/>
  <c r="AO384" i="11"/>
  <c r="AR383" i="11"/>
  <c r="AQ383" i="11"/>
  <c r="AP383" i="11"/>
  <c r="AO383" i="11"/>
  <c r="AR382" i="11"/>
  <c r="AQ382" i="11"/>
  <c r="AP382" i="11"/>
  <c r="AO382" i="11"/>
  <c r="AR381" i="11"/>
  <c r="AQ381" i="11"/>
  <c r="AP381" i="11"/>
  <c r="AO381" i="11"/>
  <c r="AR380" i="11"/>
  <c r="AQ380" i="11"/>
  <c r="AP380" i="11"/>
  <c r="AO380" i="11"/>
  <c r="AR376" i="11"/>
  <c r="AQ376" i="11"/>
  <c r="AP376" i="11"/>
  <c r="AO376" i="11"/>
  <c r="AR375" i="11"/>
  <c r="AQ375" i="11"/>
  <c r="AP375" i="11"/>
  <c r="AO375" i="11"/>
  <c r="AR374" i="11"/>
  <c r="AQ374" i="11"/>
  <c r="AP374" i="11"/>
  <c r="AO374" i="11"/>
  <c r="AR373" i="11"/>
  <c r="AQ373" i="11"/>
  <c r="AP373" i="11"/>
  <c r="AO373" i="11"/>
  <c r="AR372" i="11"/>
  <c r="AQ372" i="11"/>
  <c r="AP372" i="11"/>
  <c r="AO372" i="11"/>
  <c r="AR371" i="11"/>
  <c r="AQ371" i="11"/>
  <c r="AP371" i="11"/>
  <c r="AO371" i="11"/>
  <c r="AR370" i="11"/>
  <c r="AQ370" i="11"/>
  <c r="AP370" i="11"/>
  <c r="AO370" i="11"/>
  <c r="AR366" i="11"/>
  <c r="AQ366" i="11"/>
  <c r="AP366" i="11"/>
  <c r="AO366" i="11"/>
  <c r="AR365" i="11"/>
  <c r="AQ365" i="11"/>
  <c r="AP365" i="11"/>
  <c r="AO365" i="11"/>
  <c r="AR364" i="11"/>
  <c r="AQ364" i="11"/>
  <c r="AP364" i="11"/>
  <c r="AO364" i="11"/>
  <c r="AR363" i="11"/>
  <c r="AQ363" i="11"/>
  <c r="AP363" i="11"/>
  <c r="AO363" i="11"/>
  <c r="AR362" i="11"/>
  <c r="AQ362" i="11"/>
  <c r="AP362" i="11"/>
  <c r="AO362" i="11"/>
  <c r="AR361" i="11"/>
  <c r="AQ361" i="11"/>
  <c r="AP361" i="11"/>
  <c r="AO361" i="11"/>
  <c r="AR360" i="11"/>
  <c r="AQ360" i="11"/>
  <c r="AP360" i="11"/>
  <c r="AO360" i="11"/>
  <c r="AR356" i="11"/>
  <c r="AQ356" i="11"/>
  <c r="AP356" i="11"/>
  <c r="AO356" i="11"/>
  <c r="AR355" i="11"/>
  <c r="AQ355" i="11"/>
  <c r="AP355" i="11"/>
  <c r="AO355" i="11"/>
  <c r="AR354" i="11"/>
  <c r="AQ354" i="11"/>
  <c r="AP354" i="11"/>
  <c r="AO354" i="11"/>
  <c r="AR353" i="11"/>
  <c r="AQ353" i="11"/>
  <c r="AP353" i="11"/>
  <c r="AO353" i="11"/>
  <c r="AR352" i="11"/>
  <c r="AQ352" i="11"/>
  <c r="AP352" i="11"/>
  <c r="AO352" i="11"/>
  <c r="AR351" i="11"/>
  <c r="AQ351" i="11"/>
  <c r="AP351" i="11"/>
  <c r="AO351" i="11"/>
  <c r="AR350" i="11"/>
  <c r="AQ350" i="11"/>
  <c r="AP350" i="11"/>
  <c r="AO350" i="11"/>
  <c r="AR346" i="11"/>
  <c r="AQ346" i="11"/>
  <c r="AP346" i="11"/>
  <c r="AO346" i="11"/>
  <c r="AR345" i="11"/>
  <c r="AQ345" i="11"/>
  <c r="AP345" i="11"/>
  <c r="AO345" i="11"/>
  <c r="AR344" i="11"/>
  <c r="AQ344" i="11"/>
  <c r="AP344" i="11"/>
  <c r="AO344" i="11"/>
  <c r="AR343" i="11"/>
  <c r="AQ343" i="11"/>
  <c r="AP343" i="11"/>
  <c r="AO343" i="11"/>
  <c r="AR342" i="11"/>
  <c r="AQ342" i="11"/>
  <c r="AP342" i="11"/>
  <c r="AO342" i="11"/>
  <c r="AR341" i="11"/>
  <c r="AQ341" i="11"/>
  <c r="AP341" i="11"/>
  <c r="AO341" i="11"/>
  <c r="AR340" i="11"/>
  <c r="AQ340" i="11"/>
  <c r="AP340" i="11"/>
  <c r="AO340" i="11"/>
  <c r="AR336" i="11"/>
  <c r="AQ336" i="11"/>
  <c r="AP336" i="11"/>
  <c r="AO336" i="11"/>
  <c r="AR335" i="11"/>
  <c r="AQ335" i="11"/>
  <c r="AP335" i="11"/>
  <c r="AO335" i="11"/>
  <c r="AR334" i="11"/>
  <c r="AQ334" i="11"/>
  <c r="AP334" i="11"/>
  <c r="AO334" i="11"/>
  <c r="AR333" i="11"/>
  <c r="AQ333" i="11"/>
  <c r="AP333" i="11"/>
  <c r="AO333" i="11"/>
  <c r="AR332" i="11"/>
  <c r="AQ332" i="11"/>
  <c r="AP332" i="11"/>
  <c r="AO332" i="11"/>
  <c r="AR331" i="11"/>
  <c r="AQ331" i="11"/>
  <c r="AP331" i="11"/>
  <c r="AO331" i="11"/>
  <c r="AR330" i="11"/>
  <c r="AQ330" i="11"/>
  <c r="AP330" i="11"/>
  <c r="AO330" i="11"/>
  <c r="AR326" i="11"/>
  <c r="AQ326" i="11"/>
  <c r="AP326" i="11"/>
  <c r="AO326" i="11"/>
  <c r="AR325" i="11"/>
  <c r="AQ325" i="11"/>
  <c r="AP325" i="11"/>
  <c r="AO325" i="11"/>
  <c r="AR324" i="11"/>
  <c r="AQ324" i="11"/>
  <c r="AP324" i="11"/>
  <c r="AO324" i="11"/>
  <c r="AR323" i="11"/>
  <c r="AQ323" i="11"/>
  <c r="AP323" i="11"/>
  <c r="AO323" i="11"/>
  <c r="AR322" i="11"/>
  <c r="AQ322" i="11"/>
  <c r="AP322" i="11"/>
  <c r="AO322" i="11"/>
  <c r="AR321" i="11"/>
  <c r="AQ321" i="11"/>
  <c r="AP321" i="11"/>
  <c r="AO321" i="11"/>
  <c r="AR320" i="11"/>
  <c r="AQ320" i="11"/>
  <c r="AP320" i="11"/>
  <c r="AO320" i="11"/>
  <c r="AR316" i="11"/>
  <c r="AQ316" i="11"/>
  <c r="AP316" i="11"/>
  <c r="AO316" i="11"/>
  <c r="AR315" i="11"/>
  <c r="AQ315" i="11"/>
  <c r="AP315" i="11"/>
  <c r="AO315" i="11"/>
  <c r="AR314" i="11"/>
  <c r="AQ314" i="11"/>
  <c r="AP314" i="11"/>
  <c r="AO314" i="11"/>
  <c r="AR313" i="11"/>
  <c r="AQ313" i="11"/>
  <c r="AP313" i="11"/>
  <c r="AO313" i="11"/>
  <c r="AR312" i="11"/>
  <c r="AQ312" i="11"/>
  <c r="AP312" i="11"/>
  <c r="AO312" i="11"/>
  <c r="AR311" i="11"/>
  <c r="AQ311" i="11"/>
  <c r="AP311" i="11"/>
  <c r="AO311" i="11"/>
  <c r="AR310" i="11"/>
  <c r="AQ310" i="11"/>
  <c r="AP310" i="11"/>
  <c r="AO310" i="11"/>
  <c r="AR306" i="11"/>
  <c r="AQ306" i="11"/>
  <c r="AP306" i="11"/>
  <c r="AO306" i="11"/>
  <c r="AR305" i="11"/>
  <c r="AQ305" i="11"/>
  <c r="AP305" i="11"/>
  <c r="AO305" i="11"/>
  <c r="AR304" i="11"/>
  <c r="AQ304" i="11"/>
  <c r="AP304" i="11"/>
  <c r="AO304" i="11"/>
  <c r="AR303" i="11"/>
  <c r="AQ303" i="11"/>
  <c r="AP303" i="11"/>
  <c r="AO303" i="11"/>
  <c r="AR302" i="11"/>
  <c r="AQ302" i="11"/>
  <c r="AP302" i="11"/>
  <c r="AO302" i="11"/>
  <c r="AR301" i="11"/>
  <c r="AQ301" i="11"/>
  <c r="AP301" i="11"/>
  <c r="AO301" i="11"/>
  <c r="AR300" i="11"/>
  <c r="AQ300" i="11"/>
  <c r="AP300" i="11"/>
  <c r="AO300" i="11"/>
  <c r="AR296" i="11"/>
  <c r="AQ296" i="11"/>
  <c r="AP296" i="11"/>
  <c r="AO296" i="11"/>
  <c r="AR295" i="11"/>
  <c r="AQ295" i="11"/>
  <c r="AP295" i="11"/>
  <c r="AO295" i="11"/>
  <c r="AR294" i="11"/>
  <c r="AQ294" i="11"/>
  <c r="AP294" i="11"/>
  <c r="AO294" i="11"/>
  <c r="AR293" i="11"/>
  <c r="AQ293" i="11"/>
  <c r="AP293" i="11"/>
  <c r="AO293" i="11"/>
  <c r="AR292" i="11"/>
  <c r="AQ292" i="11"/>
  <c r="AP292" i="11"/>
  <c r="AO292" i="11"/>
  <c r="AR291" i="11"/>
  <c r="AQ291" i="11"/>
  <c r="AP291" i="11"/>
  <c r="AO291" i="11"/>
  <c r="AR290" i="11"/>
  <c r="AQ290" i="11"/>
  <c r="AP290" i="11"/>
  <c r="AO290" i="11"/>
  <c r="AR286" i="11"/>
  <c r="AQ286" i="11"/>
  <c r="AP286" i="11"/>
  <c r="AO286" i="11"/>
  <c r="AR285" i="11"/>
  <c r="AQ285" i="11"/>
  <c r="AP285" i="11"/>
  <c r="AO285" i="11"/>
  <c r="AR284" i="11"/>
  <c r="AQ284" i="11"/>
  <c r="AP284" i="11"/>
  <c r="AO284" i="11"/>
  <c r="AR283" i="11"/>
  <c r="AQ283" i="11"/>
  <c r="AP283" i="11"/>
  <c r="AO283" i="11"/>
  <c r="AR282" i="11"/>
  <c r="AQ282" i="11"/>
  <c r="AP282" i="11"/>
  <c r="AO282" i="11"/>
  <c r="AR281" i="11"/>
  <c r="AQ281" i="11"/>
  <c r="AP281" i="11"/>
  <c r="AO281" i="11"/>
  <c r="AR280" i="11"/>
  <c r="AQ280" i="11"/>
  <c r="AP280" i="11"/>
  <c r="AO280" i="11"/>
  <c r="AR276" i="11"/>
  <c r="AQ276" i="11"/>
  <c r="AP276" i="11"/>
  <c r="AO276" i="11"/>
  <c r="AR275" i="11"/>
  <c r="AQ275" i="11"/>
  <c r="AP275" i="11"/>
  <c r="AO275" i="11"/>
  <c r="AR274" i="11"/>
  <c r="AQ274" i="11"/>
  <c r="AP274" i="11"/>
  <c r="AO274" i="11"/>
  <c r="AR273" i="11"/>
  <c r="AQ273" i="11"/>
  <c r="AP273" i="11"/>
  <c r="AO273" i="11"/>
  <c r="AR272" i="11"/>
  <c r="AQ272" i="11"/>
  <c r="AP272" i="11"/>
  <c r="AO272" i="11"/>
  <c r="AR271" i="11"/>
  <c r="AQ271" i="11"/>
  <c r="AP271" i="11"/>
  <c r="AO271" i="11"/>
  <c r="AR270" i="11"/>
  <c r="AQ270" i="11"/>
  <c r="AP270" i="11"/>
  <c r="AO270" i="11"/>
  <c r="AR266" i="11"/>
  <c r="AQ266" i="11"/>
  <c r="AP266" i="11"/>
  <c r="AO266" i="11"/>
  <c r="AR265" i="11"/>
  <c r="AQ265" i="11"/>
  <c r="AP265" i="11"/>
  <c r="AO265" i="11"/>
  <c r="AR264" i="11"/>
  <c r="AQ264" i="11"/>
  <c r="AP264" i="11"/>
  <c r="AO264" i="11"/>
  <c r="AR263" i="11"/>
  <c r="AQ263" i="11"/>
  <c r="AP263" i="11"/>
  <c r="AO263" i="11"/>
  <c r="AR262" i="11"/>
  <c r="AQ262" i="11"/>
  <c r="AP262" i="11"/>
  <c r="AO262" i="11"/>
  <c r="AR261" i="11"/>
  <c r="AQ261" i="11"/>
  <c r="AP261" i="11"/>
  <c r="AO261" i="11"/>
  <c r="AR260" i="11"/>
  <c r="AQ260" i="11"/>
  <c r="AP260" i="11"/>
  <c r="AO260" i="11"/>
  <c r="AR256" i="11"/>
  <c r="AQ256" i="11"/>
  <c r="AP256" i="11"/>
  <c r="AO256" i="11"/>
  <c r="AR255" i="11"/>
  <c r="AQ255" i="11"/>
  <c r="AP255" i="11"/>
  <c r="AO255" i="11"/>
  <c r="AR254" i="11"/>
  <c r="AQ254" i="11"/>
  <c r="AP254" i="11"/>
  <c r="AO254" i="11"/>
  <c r="AR253" i="11"/>
  <c r="AQ253" i="11"/>
  <c r="AP253" i="11"/>
  <c r="AO253" i="11"/>
  <c r="AR252" i="11"/>
  <c r="AQ252" i="11"/>
  <c r="AP252" i="11"/>
  <c r="AO252" i="11"/>
  <c r="AR251" i="11"/>
  <c r="AQ251" i="11"/>
  <c r="AP251" i="11"/>
  <c r="AO251" i="11"/>
  <c r="AR250" i="11"/>
  <c r="AQ250" i="11"/>
  <c r="AP250" i="11"/>
  <c r="AO250" i="11"/>
  <c r="AR246" i="11"/>
  <c r="AQ246" i="11"/>
  <c r="AP246" i="11"/>
  <c r="AO246" i="11"/>
  <c r="AR245" i="11"/>
  <c r="AQ245" i="11"/>
  <c r="AP245" i="11"/>
  <c r="AO245" i="11"/>
  <c r="AR244" i="11"/>
  <c r="AQ244" i="11"/>
  <c r="AP244" i="11"/>
  <c r="AO244" i="11"/>
  <c r="AR243" i="11"/>
  <c r="AQ243" i="11"/>
  <c r="AP243" i="11"/>
  <c r="AO243" i="11"/>
  <c r="AR242" i="11"/>
  <c r="AQ242" i="11"/>
  <c r="AP242" i="11"/>
  <c r="AO242" i="11"/>
  <c r="AR241" i="11"/>
  <c r="AQ241" i="11"/>
  <c r="AP241" i="11"/>
  <c r="AO241" i="11"/>
  <c r="AR240" i="11"/>
  <c r="AQ240" i="11"/>
  <c r="AP240" i="11"/>
  <c r="AO240" i="11"/>
  <c r="AR236" i="11"/>
  <c r="AQ236" i="11"/>
  <c r="AP236" i="11"/>
  <c r="AO236" i="11"/>
  <c r="AR235" i="11"/>
  <c r="AQ235" i="11"/>
  <c r="AP235" i="11"/>
  <c r="AO235" i="11"/>
  <c r="AR234" i="11"/>
  <c r="AQ234" i="11"/>
  <c r="AP234" i="11"/>
  <c r="AO234" i="11"/>
  <c r="AR233" i="11"/>
  <c r="AQ233" i="11"/>
  <c r="AP233" i="11"/>
  <c r="AO233" i="11"/>
  <c r="AR232" i="11"/>
  <c r="AQ232" i="11"/>
  <c r="AP232" i="11"/>
  <c r="AO232" i="11"/>
  <c r="AR231" i="11"/>
  <c r="AQ231" i="11"/>
  <c r="AP231" i="11"/>
  <c r="AO231" i="11"/>
  <c r="AR230" i="11"/>
  <c r="AQ230" i="11"/>
  <c r="AP230" i="11"/>
  <c r="AO230" i="11"/>
  <c r="AR226" i="11"/>
  <c r="AQ226" i="11"/>
  <c r="AP226" i="11"/>
  <c r="AO226" i="11"/>
  <c r="AR225" i="11"/>
  <c r="AQ225" i="11"/>
  <c r="AP225" i="11"/>
  <c r="AO225" i="11"/>
  <c r="AR224" i="11"/>
  <c r="AQ224" i="11"/>
  <c r="AP224" i="11"/>
  <c r="AO224" i="11"/>
  <c r="AR223" i="11"/>
  <c r="AQ223" i="11"/>
  <c r="AP223" i="11"/>
  <c r="AO223" i="11"/>
  <c r="AR222" i="11"/>
  <c r="AQ222" i="11"/>
  <c r="AP222" i="11"/>
  <c r="AO222" i="11"/>
  <c r="AR221" i="11"/>
  <c r="AQ221" i="11"/>
  <c r="AP221" i="11"/>
  <c r="AO221" i="11"/>
  <c r="AR220" i="11"/>
  <c r="AQ220" i="11"/>
  <c r="AP220" i="11"/>
  <c r="AO220" i="11"/>
  <c r="AR216" i="11"/>
  <c r="AQ216" i="11"/>
  <c r="AP216" i="11"/>
  <c r="AO216" i="11"/>
  <c r="AR215" i="11"/>
  <c r="AQ215" i="11"/>
  <c r="AP215" i="11"/>
  <c r="AO215" i="11"/>
  <c r="AR214" i="11"/>
  <c r="AQ214" i="11"/>
  <c r="AP214" i="11"/>
  <c r="AO214" i="11"/>
  <c r="AR213" i="11"/>
  <c r="AQ213" i="11"/>
  <c r="AP213" i="11"/>
  <c r="AO213" i="11"/>
  <c r="AR212" i="11"/>
  <c r="AQ212" i="11"/>
  <c r="AP212" i="11"/>
  <c r="AO212" i="11"/>
  <c r="AR211" i="11"/>
  <c r="AQ211" i="11"/>
  <c r="AP211" i="11"/>
  <c r="AO211" i="11"/>
  <c r="AR210" i="11"/>
  <c r="AQ210" i="11"/>
  <c r="AP210" i="11"/>
  <c r="AO210" i="11"/>
  <c r="AR206" i="11"/>
  <c r="AQ206" i="11"/>
  <c r="AP206" i="11"/>
  <c r="AO206" i="11"/>
  <c r="AR205" i="11"/>
  <c r="AQ205" i="11"/>
  <c r="AP205" i="11"/>
  <c r="AO205" i="11"/>
  <c r="AR204" i="11"/>
  <c r="AQ204" i="11"/>
  <c r="AP204" i="11"/>
  <c r="AO204" i="11"/>
  <c r="AR203" i="11"/>
  <c r="AQ203" i="11"/>
  <c r="AP203" i="11"/>
  <c r="AO203" i="11"/>
  <c r="AR202" i="11"/>
  <c r="AQ202" i="11"/>
  <c r="AP202" i="11"/>
  <c r="AO202" i="11"/>
  <c r="AR201" i="11"/>
  <c r="AQ201" i="11"/>
  <c r="AP201" i="11"/>
  <c r="AO201" i="11"/>
  <c r="AR200" i="11"/>
  <c r="AQ200" i="11"/>
  <c r="AP200" i="11"/>
  <c r="AO200" i="11"/>
  <c r="AR196" i="11"/>
  <c r="AQ196" i="11"/>
  <c r="AP196" i="11"/>
  <c r="AO196" i="11"/>
  <c r="AR195" i="11"/>
  <c r="AQ195" i="11"/>
  <c r="AP195" i="11"/>
  <c r="AO195" i="11"/>
  <c r="AR194" i="11"/>
  <c r="AQ194" i="11"/>
  <c r="AP194" i="11"/>
  <c r="AO194" i="11"/>
  <c r="AR193" i="11"/>
  <c r="AQ193" i="11"/>
  <c r="AP193" i="11"/>
  <c r="AO193" i="11"/>
  <c r="AR192" i="11"/>
  <c r="AQ192" i="11"/>
  <c r="AP192" i="11"/>
  <c r="AO192" i="11"/>
  <c r="AR191" i="11"/>
  <c r="AQ191" i="11"/>
  <c r="AP191" i="11"/>
  <c r="AO191" i="11"/>
  <c r="AR190" i="11"/>
  <c r="AQ190" i="11"/>
  <c r="AP190" i="11"/>
  <c r="AO190" i="11"/>
  <c r="AR186" i="11"/>
  <c r="AQ186" i="11"/>
  <c r="AP186" i="11"/>
  <c r="AO186" i="11"/>
  <c r="AR185" i="11"/>
  <c r="AQ185" i="11"/>
  <c r="AP185" i="11"/>
  <c r="AO185" i="11"/>
  <c r="AR184" i="11"/>
  <c r="AQ184" i="11"/>
  <c r="AP184" i="11"/>
  <c r="AO184" i="11"/>
  <c r="AR183" i="11"/>
  <c r="AQ183" i="11"/>
  <c r="AP183" i="11"/>
  <c r="AO183" i="11"/>
  <c r="AR182" i="11"/>
  <c r="AQ182" i="11"/>
  <c r="AP182" i="11"/>
  <c r="AO182" i="11"/>
  <c r="AR181" i="11"/>
  <c r="AQ181" i="11"/>
  <c r="AP181" i="11"/>
  <c r="AO181" i="11"/>
  <c r="AR180" i="11"/>
  <c r="AQ180" i="11"/>
  <c r="AP180" i="11"/>
  <c r="AO180" i="11"/>
  <c r="AR176" i="11"/>
  <c r="AQ176" i="11"/>
  <c r="AP176" i="11"/>
  <c r="AO176" i="11"/>
  <c r="AR175" i="11"/>
  <c r="AQ175" i="11"/>
  <c r="AP175" i="11"/>
  <c r="AO175" i="11"/>
  <c r="AR174" i="11"/>
  <c r="AQ174" i="11"/>
  <c r="AP174" i="11"/>
  <c r="AO174" i="11"/>
  <c r="AR173" i="11"/>
  <c r="AQ173" i="11"/>
  <c r="AP173" i="11"/>
  <c r="AO173" i="11"/>
  <c r="AR172" i="11"/>
  <c r="AQ172" i="11"/>
  <c r="AP172" i="11"/>
  <c r="AO172" i="11"/>
  <c r="AR171" i="11"/>
  <c r="AQ171" i="11"/>
  <c r="AP171" i="11"/>
  <c r="AO171" i="11"/>
  <c r="AR170" i="11"/>
  <c r="AQ170" i="11"/>
  <c r="AP170" i="11"/>
  <c r="AO170" i="11"/>
  <c r="AR166" i="11"/>
  <c r="AQ166" i="11"/>
  <c r="AP166" i="11"/>
  <c r="AO166" i="11"/>
  <c r="AR165" i="11"/>
  <c r="AQ165" i="11"/>
  <c r="AP165" i="11"/>
  <c r="AO165" i="11"/>
  <c r="AR164" i="11"/>
  <c r="AQ164" i="11"/>
  <c r="AP164" i="11"/>
  <c r="AO164" i="11"/>
  <c r="AR163" i="11"/>
  <c r="AQ163" i="11"/>
  <c r="AP163" i="11"/>
  <c r="AO163" i="11"/>
  <c r="AR162" i="11"/>
  <c r="AQ162" i="11"/>
  <c r="AP162" i="11"/>
  <c r="AO162" i="11"/>
  <c r="AR161" i="11"/>
  <c r="AQ161" i="11"/>
  <c r="AP161" i="11"/>
  <c r="AO161" i="11"/>
  <c r="AR160" i="11"/>
  <c r="AQ160" i="11"/>
  <c r="AP160" i="11"/>
  <c r="AO160" i="11"/>
  <c r="AR156" i="11"/>
  <c r="AQ156" i="11"/>
  <c r="AP156" i="11"/>
  <c r="AO156" i="11"/>
  <c r="AR155" i="11"/>
  <c r="AQ155" i="11"/>
  <c r="AP155" i="11"/>
  <c r="AO155" i="11"/>
  <c r="AR154" i="11"/>
  <c r="AQ154" i="11"/>
  <c r="AP154" i="11"/>
  <c r="AO154" i="11"/>
  <c r="AR153" i="11"/>
  <c r="AQ153" i="11"/>
  <c r="AP153" i="11"/>
  <c r="AO153" i="11"/>
  <c r="AR152" i="11"/>
  <c r="AQ152" i="11"/>
  <c r="AP152" i="11"/>
  <c r="AO152" i="11"/>
  <c r="AR151" i="11"/>
  <c r="AQ151" i="11"/>
  <c r="AP151" i="11"/>
  <c r="AO151" i="11"/>
  <c r="AR150" i="11"/>
  <c r="AQ150" i="11"/>
  <c r="AP150" i="11"/>
  <c r="AO150" i="11"/>
  <c r="AR146" i="11"/>
  <c r="AQ146" i="11"/>
  <c r="AP146" i="11"/>
  <c r="AO146" i="11"/>
  <c r="AR145" i="11"/>
  <c r="AQ145" i="11"/>
  <c r="AP145" i="11"/>
  <c r="AO145" i="11"/>
  <c r="AR144" i="11"/>
  <c r="AQ144" i="11"/>
  <c r="AP144" i="11"/>
  <c r="AO144" i="11"/>
  <c r="AR143" i="11"/>
  <c r="AQ143" i="11"/>
  <c r="AP143" i="11"/>
  <c r="AO143" i="11"/>
  <c r="AR142" i="11"/>
  <c r="AQ142" i="11"/>
  <c r="AP142" i="11"/>
  <c r="AO142" i="11"/>
  <c r="AR141" i="11"/>
  <c r="AQ141" i="11"/>
  <c r="AP141" i="11"/>
  <c r="AO141" i="11"/>
  <c r="AR140" i="11"/>
  <c r="AQ140" i="11"/>
  <c r="AP140" i="11"/>
  <c r="AO140" i="11"/>
  <c r="AR136" i="11"/>
  <c r="AQ136" i="11"/>
  <c r="AP136" i="11"/>
  <c r="AO136" i="11"/>
  <c r="AR135" i="11"/>
  <c r="AQ135" i="11"/>
  <c r="AP135" i="11"/>
  <c r="AO135" i="11"/>
  <c r="AR134" i="11"/>
  <c r="AQ134" i="11"/>
  <c r="AP134" i="11"/>
  <c r="AO134" i="11"/>
  <c r="AR133" i="11"/>
  <c r="AQ133" i="11"/>
  <c r="AP133" i="11"/>
  <c r="AO133" i="11"/>
  <c r="AR132" i="11"/>
  <c r="AQ132" i="11"/>
  <c r="AP132" i="11"/>
  <c r="AO132" i="11"/>
  <c r="AR131" i="11"/>
  <c r="AQ131" i="11"/>
  <c r="AP131" i="11"/>
  <c r="AO131" i="11"/>
  <c r="AR130" i="11"/>
  <c r="AQ130" i="11"/>
  <c r="AP130" i="11"/>
  <c r="AO130" i="11"/>
  <c r="AR126" i="11"/>
  <c r="AQ126" i="11"/>
  <c r="AP126" i="11"/>
  <c r="AO126" i="11"/>
  <c r="AR125" i="11"/>
  <c r="AQ125" i="11"/>
  <c r="AP125" i="11"/>
  <c r="AO125" i="11"/>
  <c r="AR124" i="11"/>
  <c r="AQ124" i="11"/>
  <c r="AP124" i="11"/>
  <c r="AO124" i="11"/>
  <c r="AR123" i="11"/>
  <c r="AQ123" i="11"/>
  <c r="AP123" i="11"/>
  <c r="AO123" i="11"/>
  <c r="AR122" i="11"/>
  <c r="AQ122" i="11"/>
  <c r="AP122" i="11"/>
  <c r="AO122" i="11"/>
  <c r="AR121" i="11"/>
  <c r="AQ121" i="11"/>
  <c r="AP121" i="11"/>
  <c r="AO121" i="11"/>
  <c r="AR120" i="11"/>
  <c r="AQ120" i="11"/>
  <c r="AP120" i="11"/>
  <c r="AO120" i="11"/>
  <c r="AR116" i="11"/>
  <c r="AQ116" i="11"/>
  <c r="AP116" i="11"/>
  <c r="AO116" i="11"/>
  <c r="AR115" i="11"/>
  <c r="AQ115" i="11"/>
  <c r="AP115" i="11"/>
  <c r="AO115" i="11"/>
  <c r="AR114" i="11"/>
  <c r="AQ114" i="11"/>
  <c r="AP114" i="11"/>
  <c r="AO114" i="11"/>
  <c r="AR113" i="11"/>
  <c r="AQ113" i="11"/>
  <c r="AP113" i="11"/>
  <c r="AO113" i="11"/>
  <c r="AR112" i="11"/>
  <c r="AQ112" i="11"/>
  <c r="AP112" i="11"/>
  <c r="AO112" i="11"/>
  <c r="AR111" i="11"/>
  <c r="AQ111" i="11"/>
  <c r="AP111" i="11"/>
  <c r="AO111" i="11"/>
  <c r="AR110" i="11"/>
  <c r="AQ110" i="11"/>
  <c r="AP110" i="11"/>
  <c r="AO110" i="11"/>
  <c r="AR106" i="11"/>
  <c r="AQ106" i="11"/>
  <c r="AP106" i="11"/>
  <c r="AO106" i="11"/>
  <c r="AR105" i="11"/>
  <c r="AQ105" i="11"/>
  <c r="AP105" i="11"/>
  <c r="AO105" i="11"/>
  <c r="AR104" i="11"/>
  <c r="AQ104" i="11"/>
  <c r="AP104" i="11"/>
  <c r="AO104" i="11"/>
  <c r="AR103" i="11"/>
  <c r="AQ103" i="11"/>
  <c r="AP103" i="11"/>
  <c r="AO103" i="11"/>
  <c r="AR102" i="11"/>
  <c r="AQ102" i="11"/>
  <c r="AP102" i="11"/>
  <c r="AO102" i="11"/>
  <c r="AR101" i="11"/>
  <c r="AQ101" i="11"/>
  <c r="AP101" i="11"/>
  <c r="AO101" i="11"/>
  <c r="AR100" i="11"/>
  <c r="AQ100" i="11"/>
  <c r="AP100" i="11"/>
  <c r="AO100" i="11"/>
  <c r="AR96" i="11"/>
  <c r="AQ96" i="11"/>
  <c r="AP96" i="11"/>
  <c r="AO96" i="11"/>
  <c r="AQ95" i="11"/>
  <c r="AP95" i="11"/>
  <c r="AO95" i="11"/>
  <c r="AQ94" i="11"/>
  <c r="AP94" i="11"/>
  <c r="AO94" i="11"/>
  <c r="AP93" i="11"/>
  <c r="AO93" i="11"/>
  <c r="AP92" i="11"/>
  <c r="AO92" i="11"/>
  <c r="AO91" i="11"/>
  <c r="AO90" i="11"/>
  <c r="AS20" i="11"/>
  <c r="AT20" i="11" s="1"/>
  <c r="AP20" i="11" s="1"/>
  <c r="AS21" i="11"/>
  <c r="AS22" i="11"/>
  <c r="AS23" i="11"/>
  <c r="AS24" i="11"/>
  <c r="AO24" i="11" s="1"/>
  <c r="AS25" i="11"/>
  <c r="AS26" i="11"/>
  <c r="AS30" i="11"/>
  <c r="AO30" i="11" s="1"/>
  <c r="AS31" i="11"/>
  <c r="AS32" i="11"/>
  <c r="AS33" i="11"/>
  <c r="AS34" i="11"/>
  <c r="AS35" i="11"/>
  <c r="AS36" i="11"/>
  <c r="AS40" i="11"/>
  <c r="AO40" i="11" s="1"/>
  <c r="AS41" i="11"/>
  <c r="AO41" i="11" s="1"/>
  <c r="AS42" i="11"/>
  <c r="AO42" i="11" s="1"/>
  <c r="AS43" i="11"/>
  <c r="AS44" i="11"/>
  <c r="AS45" i="11"/>
  <c r="AO45" i="11" s="1"/>
  <c r="AS46" i="11"/>
  <c r="AO46" i="11" s="1"/>
  <c r="AS50" i="11"/>
  <c r="AS51" i="11"/>
  <c r="AO51" i="11" s="1"/>
  <c r="AS52" i="11"/>
  <c r="AO52" i="11" s="1"/>
  <c r="AS53" i="11"/>
  <c r="AS54" i="11"/>
  <c r="AS55" i="11"/>
  <c r="AS56" i="11"/>
  <c r="AO56" i="11" s="1"/>
  <c r="AS60" i="11"/>
  <c r="AO60" i="11" s="1"/>
  <c r="AS61" i="11"/>
  <c r="AS62" i="11"/>
  <c r="AO62" i="11" s="1"/>
  <c r="AS63" i="11"/>
  <c r="AO63" i="11" s="1"/>
  <c r="AS64" i="11"/>
  <c r="AO64" i="11" s="1"/>
  <c r="AS65" i="11"/>
  <c r="AS66" i="11"/>
  <c r="AS70" i="11"/>
  <c r="AO70" i="11" s="1"/>
  <c r="AS71" i="11"/>
  <c r="AO71" i="11" s="1"/>
  <c r="AS72" i="11"/>
  <c r="AS73" i="11"/>
  <c r="AS74" i="11"/>
  <c r="AO74" i="11" s="1"/>
  <c r="AS75" i="11"/>
  <c r="AS76" i="11"/>
  <c r="AS80" i="11"/>
  <c r="AO80" i="11" s="1"/>
  <c r="AS81" i="11"/>
  <c r="AO81" i="11" s="1"/>
  <c r="AS82" i="11"/>
  <c r="AS83" i="11"/>
  <c r="AS84" i="11"/>
  <c r="AS85" i="11"/>
  <c r="AO85" i="11" s="1"/>
  <c r="AS86" i="11"/>
  <c r="D13" i="18"/>
  <c r="D4" i="18"/>
  <c r="D3" i="18"/>
  <c r="D9" i="18"/>
  <c r="C14" i="18"/>
  <c r="C12" i="18"/>
  <c r="D11" i="18"/>
  <c r="C11" i="18"/>
  <c r="D10" i="18"/>
  <c r="C10" i="18"/>
  <c r="AV90" i="11" l="1"/>
  <c r="AR90" i="11" s="1"/>
  <c r="AV95" i="11"/>
  <c r="AR95" i="11" s="1"/>
  <c r="AT91" i="11"/>
  <c r="AP91" i="11" s="1"/>
  <c r="AU92" i="11"/>
  <c r="AQ92" i="11" s="1"/>
  <c r="AV91" i="11"/>
  <c r="AR91" i="11" s="1"/>
  <c r="AV92" i="11"/>
  <c r="AR92" i="11" s="1"/>
  <c r="AU93" i="11"/>
  <c r="AQ93" i="11" s="1"/>
  <c r="AV94" i="11"/>
  <c r="AR94" i="11" s="1"/>
  <c r="AV93" i="11"/>
  <c r="AR93" i="11" s="1"/>
  <c r="AU90" i="11"/>
  <c r="AQ90" i="11" s="1"/>
  <c r="AT90" i="11"/>
  <c r="AP90" i="11" s="1"/>
  <c r="AU91" i="11"/>
  <c r="AQ91" i="11" s="1"/>
  <c r="AO20" i="11"/>
  <c r="AU53" i="11"/>
  <c r="AQ53" i="11" s="1"/>
  <c r="AU20" i="11"/>
  <c r="AQ20" i="11" s="1"/>
  <c r="AU73" i="11"/>
  <c r="AQ73" i="11" s="1"/>
  <c r="AU26" i="11"/>
  <c r="AQ26" i="11" s="1"/>
  <c r="AO53" i="11"/>
  <c r="AU85" i="11"/>
  <c r="AQ85" i="11" s="1"/>
  <c r="AU51" i="11"/>
  <c r="AQ51" i="11" s="1"/>
  <c r="AU86" i="11"/>
  <c r="AQ86" i="11" s="1"/>
  <c r="AU80" i="11"/>
  <c r="AQ80" i="11" s="1"/>
  <c r="AU62" i="11"/>
  <c r="AQ62" i="11" s="1"/>
  <c r="AU42" i="11"/>
  <c r="AQ42" i="11" s="1"/>
  <c r="AU33" i="11"/>
  <c r="AQ33" i="11" s="1"/>
  <c r="AU75" i="11"/>
  <c r="AQ75" i="11" s="1"/>
  <c r="AU31" i="11"/>
  <c r="AQ31" i="11" s="1"/>
  <c r="AU74" i="11"/>
  <c r="AQ74" i="11" s="1"/>
  <c r="AU84" i="11"/>
  <c r="AQ84" i="11" s="1"/>
  <c r="AU64" i="11"/>
  <c r="AQ64" i="11" s="1"/>
  <c r="AU55" i="11"/>
  <c r="AQ55" i="11" s="1"/>
  <c r="AU40" i="11"/>
  <c r="AQ40" i="11" s="1"/>
  <c r="AV20" i="11"/>
  <c r="AR20" i="11" s="1"/>
  <c r="AV81" i="11"/>
  <c r="AR81" i="11" s="1"/>
  <c r="AT65" i="11"/>
  <c r="AP65" i="11" s="1"/>
  <c r="AU65" i="11"/>
  <c r="AQ65" i="11" s="1"/>
  <c r="AO65" i="11"/>
  <c r="AV65" i="11"/>
  <c r="AR65" i="11" s="1"/>
  <c r="AV56" i="11"/>
  <c r="AR56" i="11" s="1"/>
  <c r="AT43" i="11"/>
  <c r="AP43" i="11" s="1"/>
  <c r="AU43" i="11"/>
  <c r="AQ43" i="11" s="1"/>
  <c r="AO43" i="11"/>
  <c r="AV43" i="11"/>
  <c r="AR43" i="11" s="1"/>
  <c r="AV34" i="11"/>
  <c r="AR34" i="11" s="1"/>
  <c r="AT21" i="11"/>
  <c r="AP21" i="11" s="1"/>
  <c r="AO21" i="11"/>
  <c r="AU21" i="11"/>
  <c r="AQ21" i="11" s="1"/>
  <c r="AV21" i="11"/>
  <c r="AR21" i="11" s="1"/>
  <c r="AU23" i="11"/>
  <c r="AQ23" i="11" s="1"/>
  <c r="AV24" i="11"/>
  <c r="AR24" i="11" s="1"/>
  <c r="AT83" i="11"/>
  <c r="AP83" i="11" s="1"/>
  <c r="AU83" i="11"/>
  <c r="AQ83" i="11" s="1"/>
  <c r="AV83" i="11"/>
  <c r="AR83" i="11" s="1"/>
  <c r="AV74" i="11"/>
  <c r="AR74" i="11" s="1"/>
  <c r="AT72" i="11"/>
  <c r="AP72" i="11" s="1"/>
  <c r="AU72" i="11"/>
  <c r="AQ72" i="11" s="1"/>
  <c r="AV72" i="11"/>
  <c r="AR72" i="11" s="1"/>
  <c r="AO72" i="11"/>
  <c r="AU66" i="11"/>
  <c r="AQ66" i="11" s="1"/>
  <c r="AV63" i="11"/>
  <c r="AR63" i="11" s="1"/>
  <c r="AT61" i="11"/>
  <c r="AP61" i="11" s="1"/>
  <c r="AU61" i="11"/>
  <c r="AQ61" i="11" s="1"/>
  <c r="AO61" i="11"/>
  <c r="AV61" i="11"/>
  <c r="AR61" i="11" s="1"/>
  <c r="AV52" i="11"/>
  <c r="AR52" i="11" s="1"/>
  <c r="AT50" i="11"/>
  <c r="AP50" i="11" s="1"/>
  <c r="AU50" i="11"/>
  <c r="AQ50" i="11" s="1"/>
  <c r="AO50" i="11"/>
  <c r="AV50" i="11"/>
  <c r="AR50" i="11" s="1"/>
  <c r="AU44" i="11"/>
  <c r="AQ44" i="11" s="1"/>
  <c r="AV41" i="11"/>
  <c r="AR41" i="11" s="1"/>
  <c r="AT36" i="11"/>
  <c r="AP36" i="11" s="1"/>
  <c r="AO36" i="11"/>
  <c r="AU36" i="11"/>
  <c r="AQ36" i="11" s="1"/>
  <c r="AV36" i="11"/>
  <c r="AR36" i="11" s="1"/>
  <c r="AV30" i="11"/>
  <c r="AR30" i="11" s="1"/>
  <c r="AT25" i="11"/>
  <c r="AP25" i="11" s="1"/>
  <c r="AU25" i="11"/>
  <c r="AQ25" i="11" s="1"/>
  <c r="AO25" i="11"/>
  <c r="AV25" i="11"/>
  <c r="AR25" i="11" s="1"/>
  <c r="AU30" i="11"/>
  <c r="AQ30" i="11" s="1"/>
  <c r="AV31" i="11"/>
  <c r="AR31" i="11" s="1"/>
  <c r="AU22" i="11"/>
  <c r="AQ22" i="11" s="1"/>
  <c r="AT76" i="11"/>
  <c r="AP76" i="11" s="1"/>
  <c r="AU76" i="11"/>
  <c r="AQ76" i="11" s="1"/>
  <c r="AV76" i="11"/>
  <c r="AR76" i="11" s="1"/>
  <c r="AV70" i="11"/>
  <c r="AR70" i="11" s="1"/>
  <c r="AT54" i="11"/>
  <c r="AP54" i="11" s="1"/>
  <c r="AU54" i="11"/>
  <c r="AQ54" i="11" s="1"/>
  <c r="AO54" i="11"/>
  <c r="AV54" i="11"/>
  <c r="AR54" i="11" s="1"/>
  <c r="AV45" i="11"/>
  <c r="AR45" i="11" s="1"/>
  <c r="AT32" i="11"/>
  <c r="AP32" i="11" s="1"/>
  <c r="AO32" i="11"/>
  <c r="AU32" i="11"/>
  <c r="AQ32" i="11" s="1"/>
  <c r="AV32" i="11"/>
  <c r="AR32" i="11" s="1"/>
  <c r="AV23" i="11"/>
  <c r="AR23" i="11" s="1"/>
  <c r="AO83" i="11"/>
  <c r="AV85" i="11"/>
  <c r="AR85" i="11" s="1"/>
  <c r="AO76" i="11"/>
  <c r="AU82" i="11"/>
  <c r="AQ82" i="11" s="1"/>
  <c r="AU71" i="11"/>
  <c r="AQ71" i="11" s="1"/>
  <c r="AU60" i="11"/>
  <c r="AQ60" i="11" s="1"/>
  <c r="AU46" i="11"/>
  <c r="AQ46" i="11" s="1"/>
  <c r="AU35" i="11"/>
  <c r="AQ35" i="11" s="1"/>
  <c r="AU24" i="11"/>
  <c r="AQ24" i="11" s="1"/>
  <c r="AV86" i="11"/>
  <c r="AR86" i="11" s="1"/>
  <c r="AT80" i="11"/>
  <c r="AP80" i="11" s="1"/>
  <c r="AV75" i="11"/>
  <c r="AR75" i="11" s="1"/>
  <c r="AT66" i="11"/>
  <c r="AP66" i="11" s="1"/>
  <c r="AV64" i="11"/>
  <c r="AR64" i="11" s="1"/>
  <c r="AU63" i="11"/>
  <c r="AQ63" i="11" s="1"/>
  <c r="AT55" i="11"/>
  <c r="AP55" i="11" s="1"/>
  <c r="AV53" i="11"/>
  <c r="AR53" i="11" s="1"/>
  <c r="AU52" i="11"/>
  <c r="AQ52" i="11" s="1"/>
  <c r="AT44" i="11"/>
  <c r="AP44" i="11" s="1"/>
  <c r="AV42" i="11"/>
  <c r="AR42" i="11" s="1"/>
  <c r="AU41" i="11"/>
  <c r="AQ41" i="11" s="1"/>
  <c r="AT33" i="11"/>
  <c r="AP33" i="11" s="1"/>
  <c r="AO33" i="11"/>
  <c r="AT26" i="11"/>
  <c r="AP26" i="11" s="1"/>
  <c r="AT22" i="11"/>
  <c r="AP22" i="11" s="1"/>
  <c r="AO22" i="11"/>
  <c r="AO44" i="11"/>
  <c r="AO55" i="11"/>
  <c r="AO66" i="11"/>
  <c r="AO86" i="11"/>
  <c r="AT85" i="11"/>
  <c r="AP85" i="11" s="1"/>
  <c r="AT81" i="11"/>
  <c r="AP81" i="11" s="1"/>
  <c r="AT74" i="11"/>
  <c r="AP74" i="11" s="1"/>
  <c r="AT70" i="11"/>
  <c r="AP70" i="11" s="1"/>
  <c r="AT63" i="11"/>
  <c r="AP63" i="11" s="1"/>
  <c r="AT56" i="11"/>
  <c r="AP56" i="11" s="1"/>
  <c r="AT52" i="11"/>
  <c r="AP52" i="11" s="1"/>
  <c r="AT45" i="11"/>
  <c r="AP45" i="11" s="1"/>
  <c r="AT41" i="11"/>
  <c r="AP41" i="11" s="1"/>
  <c r="AT34" i="11"/>
  <c r="AP34" i="11" s="1"/>
  <c r="AO34" i="11"/>
  <c r="AT30" i="11"/>
  <c r="AP30" i="11" s="1"/>
  <c r="AT23" i="11"/>
  <c r="AP23" i="11" s="1"/>
  <c r="AO23" i="11"/>
  <c r="AT84" i="11"/>
  <c r="AP84" i="11" s="1"/>
  <c r="AO84" i="11"/>
  <c r="AV82" i="11"/>
  <c r="AR82" i="11" s="1"/>
  <c r="AU81" i="11"/>
  <c r="AQ81" i="11" s="1"/>
  <c r="AT73" i="11"/>
  <c r="AP73" i="11" s="1"/>
  <c r="AV71" i="11"/>
  <c r="AR71" i="11" s="1"/>
  <c r="AU70" i="11"/>
  <c r="AQ70" i="11" s="1"/>
  <c r="AT62" i="11"/>
  <c r="AP62" i="11" s="1"/>
  <c r="AV60" i="11"/>
  <c r="AR60" i="11" s="1"/>
  <c r="AU56" i="11"/>
  <c r="AQ56" i="11" s="1"/>
  <c r="AT51" i="11"/>
  <c r="AP51" i="11" s="1"/>
  <c r="AV46" i="11"/>
  <c r="AR46" i="11" s="1"/>
  <c r="AU45" i="11"/>
  <c r="AQ45" i="11" s="1"/>
  <c r="AT40" i="11"/>
  <c r="AP40" i="11" s="1"/>
  <c r="AV35" i="11"/>
  <c r="AR35" i="11" s="1"/>
  <c r="AU34" i="11"/>
  <c r="AQ34" i="11" s="1"/>
  <c r="AO26" i="11"/>
  <c r="AO73" i="11"/>
  <c r="AT86" i="11"/>
  <c r="AP86" i="11" s="1"/>
  <c r="AV84" i="11"/>
  <c r="AR84" i="11" s="1"/>
  <c r="AT82" i="11"/>
  <c r="AP82" i="11" s="1"/>
  <c r="AO82" i="11"/>
  <c r="AV80" i="11"/>
  <c r="AR80" i="11" s="1"/>
  <c r="AT75" i="11"/>
  <c r="AP75" i="11" s="1"/>
  <c r="AO75" i="11"/>
  <c r="AV73" i="11"/>
  <c r="AR73" i="11" s="1"/>
  <c r="AT71" i="11"/>
  <c r="AP71" i="11" s="1"/>
  <c r="AV66" i="11"/>
  <c r="AR66" i="11" s="1"/>
  <c r="AT64" i="11"/>
  <c r="AP64" i="11" s="1"/>
  <c r="AV62" i="11"/>
  <c r="AR62" i="11" s="1"/>
  <c r="AT60" i="11"/>
  <c r="AP60" i="11" s="1"/>
  <c r="AV55" i="11"/>
  <c r="AR55" i="11" s="1"/>
  <c r="AT53" i="11"/>
  <c r="AP53" i="11" s="1"/>
  <c r="AV51" i="11"/>
  <c r="AR51" i="11" s="1"/>
  <c r="AT46" i="11"/>
  <c r="AP46" i="11" s="1"/>
  <c r="AV44" i="11"/>
  <c r="AR44" i="11" s="1"/>
  <c r="AT42" i="11"/>
  <c r="AP42" i="11" s="1"/>
  <c r="AV40" i="11"/>
  <c r="AR40" i="11" s="1"/>
  <c r="AT35" i="11"/>
  <c r="AP35" i="11" s="1"/>
  <c r="AO35" i="11"/>
  <c r="AV33" i="11"/>
  <c r="AR33" i="11" s="1"/>
  <c r="AT31" i="11"/>
  <c r="AP31" i="11" s="1"/>
  <c r="AO31" i="11"/>
  <c r="AV26" i="11"/>
  <c r="AR26" i="11" s="1"/>
  <c r="AT24" i="11"/>
  <c r="AP24" i="11" s="1"/>
  <c r="AV22" i="11"/>
  <c r="AR22" i="11" s="1"/>
  <c r="H4" i="10" l="1"/>
  <c r="O4" i="10" l="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H5" i="10"/>
  <c r="H3" i="10"/>
  <c r="I3" i="10"/>
  <c r="L3" i="10"/>
  <c r="O3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I4" i="10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AN529" i="11" l="1"/>
  <c r="AW53" i="14" s="1"/>
  <c r="AN519" i="11"/>
  <c r="AW52" i="14" s="1"/>
  <c r="AN509" i="11"/>
  <c r="AW51" i="14" s="1"/>
  <c r="AN499" i="11"/>
  <c r="AW50" i="14" s="1"/>
  <c r="AN489" i="11"/>
  <c r="AW49" i="14" s="1"/>
  <c r="AN479" i="11"/>
  <c r="AW48" i="14" s="1"/>
  <c r="AN469" i="11"/>
  <c r="AW47" i="14" s="1"/>
  <c r="AN459" i="11"/>
  <c r="AW46" i="14" s="1"/>
  <c r="AN449" i="11"/>
  <c r="AW45" i="14" s="1"/>
  <c r="AN439" i="11"/>
  <c r="AW44" i="14" s="1"/>
  <c r="AN429" i="11"/>
  <c r="AW43" i="14" s="1"/>
  <c r="AN419" i="11"/>
  <c r="AW42" i="14" s="1"/>
  <c r="AN409" i="11"/>
  <c r="AW41" i="14" s="1"/>
  <c r="AN399" i="11"/>
  <c r="AW40" i="14" s="1"/>
  <c r="AN389" i="11"/>
  <c r="AW39" i="14" s="1"/>
  <c r="AN379" i="11"/>
  <c r="AW38" i="14" s="1"/>
  <c r="AN369" i="11"/>
  <c r="AW37" i="14" s="1"/>
  <c r="AN359" i="11"/>
  <c r="AW36" i="14" s="1"/>
  <c r="AN349" i="11"/>
  <c r="AW35" i="14" s="1"/>
  <c r="AN339" i="11"/>
  <c r="AW34" i="14" s="1"/>
  <c r="AN329" i="11"/>
  <c r="AW33" i="14" s="1"/>
  <c r="AN319" i="11"/>
  <c r="AW32" i="14" s="1"/>
  <c r="AN309" i="11"/>
  <c r="AW31" i="14" s="1"/>
  <c r="AN299" i="11"/>
  <c r="AW30" i="14" s="1"/>
  <c r="AN249" i="11"/>
  <c r="AW25" i="14" s="1"/>
  <c r="AN239" i="11"/>
  <c r="AW24" i="14" s="1"/>
  <c r="AN229" i="11"/>
  <c r="AW23" i="14" s="1"/>
  <c r="AN219" i="11"/>
  <c r="AW22" i="14" s="1"/>
  <c r="AN209" i="11"/>
  <c r="AW21" i="14" s="1"/>
  <c r="AN199" i="11"/>
  <c r="AW20" i="14" s="1"/>
  <c r="AN189" i="11"/>
  <c r="AW19" i="14" s="1"/>
  <c r="AN179" i="11"/>
  <c r="AW18" i="14" s="1"/>
  <c r="AN169" i="11"/>
  <c r="AW17" i="14" s="1"/>
  <c r="AN159" i="11"/>
  <c r="AW16" i="14" s="1"/>
  <c r="AN149" i="11"/>
  <c r="AW15" i="14" s="1"/>
  <c r="AN139" i="11"/>
  <c r="AW14" i="14" s="1"/>
  <c r="AN129" i="11"/>
  <c r="AW13" i="14" s="1"/>
  <c r="AN119" i="11"/>
  <c r="AW12" i="14" s="1"/>
  <c r="AN109" i="11"/>
  <c r="AW11" i="14" s="1"/>
  <c r="AN99" i="11"/>
  <c r="AW10" i="14" s="1"/>
  <c r="AN89" i="11"/>
  <c r="AW9" i="14" s="1"/>
  <c r="AN79" i="11"/>
  <c r="AW8" i="14" s="1"/>
  <c r="AN69" i="11"/>
  <c r="AW7" i="14" s="1"/>
  <c r="AN59" i="11"/>
  <c r="AW6" i="14" s="1"/>
  <c r="AN3" i="11" l="1"/>
  <c r="AM6" i="16" s="1"/>
  <c r="AN4" i="11"/>
  <c r="AM7" i="16" s="1"/>
  <c r="AN5" i="11"/>
  <c r="AM8" i="16" s="1"/>
  <c r="AN6" i="11"/>
  <c r="AM9" i="16" s="1"/>
  <c r="AN7" i="11"/>
  <c r="AM10" i="16" s="1"/>
  <c r="AN9" i="11"/>
  <c r="AM12" i="16" s="1"/>
  <c r="AN10" i="11"/>
  <c r="AM13" i="16" s="1"/>
  <c r="AN11" i="11"/>
  <c r="AM14" i="16" s="1"/>
  <c r="AN12" i="11"/>
  <c r="AM15" i="16" s="1"/>
  <c r="AN13" i="11"/>
  <c r="AM16" i="16" s="1"/>
  <c r="AN14" i="11"/>
  <c r="AM17" i="16" s="1"/>
  <c r="J536" i="11"/>
  <c r="I536" i="11"/>
  <c r="J535" i="11"/>
  <c r="I535" i="11"/>
  <c r="J534" i="11"/>
  <c r="I534" i="11"/>
  <c r="J533" i="11"/>
  <c r="I533" i="11"/>
  <c r="J532" i="11"/>
  <c r="I532" i="11"/>
  <c r="J531" i="11"/>
  <c r="I531" i="11"/>
  <c r="J530" i="11"/>
  <c r="I530" i="11"/>
  <c r="AM529" i="11"/>
  <c r="AV53" i="14" s="1"/>
  <c r="AL529" i="11"/>
  <c r="AU53" i="14" s="1"/>
  <c r="AK529" i="11"/>
  <c r="AT53" i="14" s="1"/>
  <c r="AJ529" i="11"/>
  <c r="AS53" i="14" s="1"/>
  <c r="AI529" i="11"/>
  <c r="AR53" i="14" s="1"/>
  <c r="AH529" i="11"/>
  <c r="AP53" i="14" s="1"/>
  <c r="AG529" i="11"/>
  <c r="AO53" i="14" s="1"/>
  <c r="AF529" i="11"/>
  <c r="AN53" i="14" s="1"/>
  <c r="AE529" i="11"/>
  <c r="AL53" i="14" s="1"/>
  <c r="AD529" i="11"/>
  <c r="AK53" i="14" s="1"/>
  <c r="AC529" i="11"/>
  <c r="AG53" i="14" s="1"/>
  <c r="AB529" i="11"/>
  <c r="AF53" i="14" s="1"/>
  <c r="AA529" i="11"/>
  <c r="AE53" i="14" s="1"/>
  <c r="Z529" i="11"/>
  <c r="AD53" i="14" s="1"/>
  <c r="Y529" i="11"/>
  <c r="AC53" i="14" s="1"/>
  <c r="X529" i="11"/>
  <c r="AB53" i="14" s="1"/>
  <c r="W529" i="11"/>
  <c r="W53" i="14" s="1"/>
  <c r="V529" i="11"/>
  <c r="V53" i="14" s="1"/>
  <c r="U529" i="11"/>
  <c r="T53" i="14" s="1"/>
  <c r="T529" i="11"/>
  <c r="S53" i="14" s="1"/>
  <c r="S529" i="11"/>
  <c r="R53" i="14" s="1"/>
  <c r="R529" i="11"/>
  <c r="Q53" i="14" s="1"/>
  <c r="Q529" i="11"/>
  <c r="P53" i="14" s="1"/>
  <c r="P529" i="11"/>
  <c r="M53" i="14" s="1"/>
  <c r="O529" i="11"/>
  <c r="N529" i="11"/>
  <c r="J53" i="14" s="1"/>
  <c r="M529" i="11"/>
  <c r="I53" i="14" s="1"/>
  <c r="L529" i="11"/>
  <c r="H53" i="14" s="1"/>
  <c r="K529" i="11"/>
  <c r="G53" i="14" s="1"/>
  <c r="J526" i="11"/>
  <c r="I526" i="11"/>
  <c r="J525" i="11"/>
  <c r="I525" i="11"/>
  <c r="J524" i="11"/>
  <c r="I524" i="11"/>
  <c r="J523" i="11"/>
  <c r="I523" i="11"/>
  <c r="J522" i="11"/>
  <c r="I522" i="11"/>
  <c r="J521" i="11"/>
  <c r="I521" i="11"/>
  <c r="J520" i="11"/>
  <c r="I520" i="11"/>
  <c r="AM519" i="11"/>
  <c r="AV52" i="14" s="1"/>
  <c r="AL519" i="11"/>
  <c r="AU52" i="14" s="1"/>
  <c r="AK519" i="11"/>
  <c r="AT52" i="14" s="1"/>
  <c r="AJ519" i="11"/>
  <c r="AS52" i="14" s="1"/>
  <c r="AI519" i="11"/>
  <c r="AR52" i="14" s="1"/>
  <c r="AH519" i="11"/>
  <c r="AP52" i="14" s="1"/>
  <c r="AG519" i="11"/>
  <c r="AO52" i="14" s="1"/>
  <c r="AF519" i="11"/>
  <c r="AN52" i="14" s="1"/>
  <c r="AE519" i="11"/>
  <c r="AL52" i="14" s="1"/>
  <c r="AD519" i="11"/>
  <c r="AK52" i="14" s="1"/>
  <c r="AC519" i="11"/>
  <c r="AG52" i="14" s="1"/>
  <c r="AB519" i="11"/>
  <c r="AF52" i="14" s="1"/>
  <c r="AA519" i="11"/>
  <c r="AE52" i="14" s="1"/>
  <c r="Z519" i="11"/>
  <c r="AD52" i="14" s="1"/>
  <c r="Y519" i="11"/>
  <c r="AC52" i="14" s="1"/>
  <c r="X519" i="11"/>
  <c r="AB52" i="14" s="1"/>
  <c r="W519" i="11"/>
  <c r="W52" i="14" s="1"/>
  <c r="V519" i="11"/>
  <c r="V52" i="14" s="1"/>
  <c r="U519" i="11"/>
  <c r="T52" i="14" s="1"/>
  <c r="T519" i="11"/>
  <c r="S52" i="14" s="1"/>
  <c r="S519" i="11"/>
  <c r="R52" i="14" s="1"/>
  <c r="R519" i="11"/>
  <c r="Q52" i="14" s="1"/>
  <c r="Q519" i="11"/>
  <c r="P52" i="14" s="1"/>
  <c r="P519" i="11"/>
  <c r="M52" i="14" s="1"/>
  <c r="O519" i="11"/>
  <c r="N519" i="11"/>
  <c r="J52" i="14" s="1"/>
  <c r="M519" i="11"/>
  <c r="I52" i="14" s="1"/>
  <c r="L519" i="11"/>
  <c r="H52" i="14" s="1"/>
  <c r="K519" i="11"/>
  <c r="J516" i="11"/>
  <c r="I516" i="11"/>
  <c r="J515" i="11"/>
  <c r="I515" i="11"/>
  <c r="J514" i="11"/>
  <c r="I514" i="11"/>
  <c r="J513" i="11"/>
  <c r="I513" i="11"/>
  <c r="J512" i="11"/>
  <c r="I512" i="11"/>
  <c r="J511" i="11"/>
  <c r="I511" i="11"/>
  <c r="J510" i="11"/>
  <c r="I510" i="11"/>
  <c r="AM509" i="11"/>
  <c r="AV51" i="14" s="1"/>
  <c r="AL509" i="11"/>
  <c r="AU51" i="14" s="1"/>
  <c r="AK509" i="11"/>
  <c r="AT51" i="14" s="1"/>
  <c r="AJ509" i="11"/>
  <c r="AS51" i="14" s="1"/>
  <c r="AI509" i="11"/>
  <c r="AR51" i="14" s="1"/>
  <c r="AH509" i="11"/>
  <c r="AP51" i="14" s="1"/>
  <c r="AG509" i="11"/>
  <c r="AO51" i="14" s="1"/>
  <c r="AF509" i="11"/>
  <c r="AN51" i="14" s="1"/>
  <c r="AE509" i="11"/>
  <c r="AL51" i="14" s="1"/>
  <c r="AD509" i="11"/>
  <c r="AK51" i="14" s="1"/>
  <c r="AC509" i="11"/>
  <c r="AG51" i="14" s="1"/>
  <c r="AB509" i="11"/>
  <c r="AF51" i="14" s="1"/>
  <c r="AA509" i="11"/>
  <c r="AE51" i="14" s="1"/>
  <c r="Z509" i="11"/>
  <c r="AD51" i="14" s="1"/>
  <c r="Y509" i="11"/>
  <c r="AC51" i="14" s="1"/>
  <c r="X509" i="11"/>
  <c r="AB51" i="14" s="1"/>
  <c r="W509" i="11"/>
  <c r="W51" i="14" s="1"/>
  <c r="V509" i="11"/>
  <c r="V51" i="14" s="1"/>
  <c r="U509" i="11"/>
  <c r="T51" i="14" s="1"/>
  <c r="T509" i="11"/>
  <c r="S51" i="14" s="1"/>
  <c r="S509" i="11"/>
  <c r="R51" i="14" s="1"/>
  <c r="R509" i="11"/>
  <c r="Q51" i="14" s="1"/>
  <c r="Q509" i="11"/>
  <c r="P51" i="14" s="1"/>
  <c r="P509" i="11"/>
  <c r="M51" i="14" s="1"/>
  <c r="O509" i="11"/>
  <c r="N509" i="11"/>
  <c r="J51" i="14" s="1"/>
  <c r="M509" i="11"/>
  <c r="I51" i="14" s="1"/>
  <c r="L509" i="11"/>
  <c r="H51" i="14" s="1"/>
  <c r="K509" i="11"/>
  <c r="J506" i="11"/>
  <c r="I506" i="11"/>
  <c r="J505" i="11"/>
  <c r="I505" i="11"/>
  <c r="J504" i="11"/>
  <c r="I504" i="11"/>
  <c r="J503" i="11"/>
  <c r="I503" i="11"/>
  <c r="J502" i="11"/>
  <c r="I502" i="11"/>
  <c r="J501" i="11"/>
  <c r="I501" i="11"/>
  <c r="J500" i="11"/>
  <c r="I500" i="11"/>
  <c r="AM499" i="11"/>
  <c r="AV50" i="14" s="1"/>
  <c r="AL499" i="11"/>
  <c r="AU50" i="14" s="1"/>
  <c r="AK499" i="11"/>
  <c r="AT50" i="14" s="1"/>
  <c r="AJ499" i="11"/>
  <c r="AS50" i="14" s="1"/>
  <c r="AI499" i="11"/>
  <c r="AR50" i="14" s="1"/>
  <c r="AH499" i="11"/>
  <c r="AP50" i="14" s="1"/>
  <c r="AG499" i="11"/>
  <c r="AO50" i="14" s="1"/>
  <c r="AF499" i="11"/>
  <c r="AN50" i="14" s="1"/>
  <c r="AE499" i="11"/>
  <c r="AL50" i="14" s="1"/>
  <c r="AD499" i="11"/>
  <c r="AK50" i="14" s="1"/>
  <c r="AC499" i="11"/>
  <c r="AG50" i="14" s="1"/>
  <c r="AB499" i="11"/>
  <c r="AF50" i="14" s="1"/>
  <c r="AA499" i="11"/>
  <c r="AE50" i="14" s="1"/>
  <c r="Z499" i="11"/>
  <c r="AD50" i="14" s="1"/>
  <c r="Y499" i="11"/>
  <c r="AC50" i="14" s="1"/>
  <c r="X499" i="11"/>
  <c r="AB50" i="14" s="1"/>
  <c r="W499" i="11"/>
  <c r="W50" i="14" s="1"/>
  <c r="V499" i="11"/>
  <c r="V50" i="14" s="1"/>
  <c r="U499" i="11"/>
  <c r="T50" i="14" s="1"/>
  <c r="T499" i="11"/>
  <c r="S50" i="14" s="1"/>
  <c r="S499" i="11"/>
  <c r="R50" i="14" s="1"/>
  <c r="R499" i="11"/>
  <c r="Q50" i="14" s="1"/>
  <c r="Q499" i="11"/>
  <c r="P50" i="14" s="1"/>
  <c r="P499" i="11"/>
  <c r="M50" i="14" s="1"/>
  <c r="O499" i="11"/>
  <c r="N499" i="11"/>
  <c r="J50" i="14" s="1"/>
  <c r="M499" i="11"/>
  <c r="I50" i="14" s="1"/>
  <c r="L499" i="11"/>
  <c r="H50" i="14" s="1"/>
  <c r="K499" i="11"/>
  <c r="G50" i="14" s="1"/>
  <c r="J496" i="11"/>
  <c r="I496" i="11"/>
  <c r="J495" i="11"/>
  <c r="I495" i="11"/>
  <c r="J494" i="11"/>
  <c r="I494" i="11"/>
  <c r="J493" i="11"/>
  <c r="I493" i="11"/>
  <c r="J492" i="11"/>
  <c r="I492" i="11"/>
  <c r="J491" i="11"/>
  <c r="I491" i="11"/>
  <c r="J490" i="11"/>
  <c r="I490" i="11"/>
  <c r="AM489" i="11"/>
  <c r="AV49" i="14" s="1"/>
  <c r="AL489" i="11"/>
  <c r="AU49" i="14" s="1"/>
  <c r="AK489" i="11"/>
  <c r="AT49" i="14" s="1"/>
  <c r="AJ489" i="11"/>
  <c r="AS49" i="14" s="1"/>
  <c r="AI489" i="11"/>
  <c r="AR49" i="14" s="1"/>
  <c r="AH489" i="11"/>
  <c r="AP49" i="14" s="1"/>
  <c r="AG489" i="11"/>
  <c r="AO49" i="14" s="1"/>
  <c r="AF489" i="11"/>
  <c r="AN49" i="14" s="1"/>
  <c r="AE489" i="11"/>
  <c r="AL49" i="14" s="1"/>
  <c r="AD489" i="11"/>
  <c r="AK49" i="14" s="1"/>
  <c r="AC489" i="11"/>
  <c r="AG49" i="14" s="1"/>
  <c r="AB489" i="11"/>
  <c r="AF49" i="14" s="1"/>
  <c r="AA489" i="11"/>
  <c r="AE49" i="14" s="1"/>
  <c r="Z489" i="11"/>
  <c r="AD49" i="14" s="1"/>
  <c r="Y489" i="11"/>
  <c r="AC49" i="14" s="1"/>
  <c r="X489" i="11"/>
  <c r="AB49" i="14" s="1"/>
  <c r="W489" i="11"/>
  <c r="W49" i="14" s="1"/>
  <c r="V489" i="11"/>
  <c r="V49" i="14" s="1"/>
  <c r="U489" i="11"/>
  <c r="T49" i="14" s="1"/>
  <c r="T489" i="11"/>
  <c r="S49" i="14" s="1"/>
  <c r="S489" i="11"/>
  <c r="R49" i="14" s="1"/>
  <c r="R489" i="11"/>
  <c r="Q49" i="14" s="1"/>
  <c r="Q489" i="11"/>
  <c r="P49" i="14" s="1"/>
  <c r="P489" i="11"/>
  <c r="M49" i="14" s="1"/>
  <c r="O489" i="11"/>
  <c r="N489" i="11"/>
  <c r="J49" i="14" s="1"/>
  <c r="M489" i="11"/>
  <c r="I49" i="14" s="1"/>
  <c r="L489" i="11"/>
  <c r="H49" i="14" s="1"/>
  <c r="K489" i="11"/>
  <c r="G49" i="14" s="1"/>
  <c r="J486" i="11"/>
  <c r="I486" i="11"/>
  <c r="J485" i="11"/>
  <c r="I485" i="11"/>
  <c r="J484" i="11"/>
  <c r="I484" i="11"/>
  <c r="J483" i="11"/>
  <c r="I483" i="11"/>
  <c r="J482" i="11"/>
  <c r="I482" i="11"/>
  <c r="J481" i="11"/>
  <c r="I481" i="11"/>
  <c r="J480" i="11"/>
  <c r="I480" i="11"/>
  <c r="AM479" i="11"/>
  <c r="AV48" i="14" s="1"/>
  <c r="AL479" i="11"/>
  <c r="AU48" i="14" s="1"/>
  <c r="AK479" i="11"/>
  <c r="AT48" i="14" s="1"/>
  <c r="AJ479" i="11"/>
  <c r="AS48" i="14" s="1"/>
  <c r="AI479" i="11"/>
  <c r="AR48" i="14" s="1"/>
  <c r="AH479" i="11"/>
  <c r="AP48" i="14" s="1"/>
  <c r="AG479" i="11"/>
  <c r="AO48" i="14" s="1"/>
  <c r="AF479" i="11"/>
  <c r="AN48" i="14" s="1"/>
  <c r="AE479" i="11"/>
  <c r="AL48" i="14" s="1"/>
  <c r="AD479" i="11"/>
  <c r="AK48" i="14" s="1"/>
  <c r="AC479" i="11"/>
  <c r="AG48" i="14" s="1"/>
  <c r="AB479" i="11"/>
  <c r="AF48" i="14" s="1"/>
  <c r="AA479" i="11"/>
  <c r="AE48" i="14" s="1"/>
  <c r="Z479" i="11"/>
  <c r="AD48" i="14" s="1"/>
  <c r="Y479" i="11"/>
  <c r="AC48" i="14" s="1"/>
  <c r="X479" i="11"/>
  <c r="AB48" i="14" s="1"/>
  <c r="W479" i="11"/>
  <c r="W48" i="14" s="1"/>
  <c r="V479" i="11"/>
  <c r="V48" i="14" s="1"/>
  <c r="U479" i="11"/>
  <c r="T48" i="14" s="1"/>
  <c r="T479" i="11"/>
  <c r="S48" i="14" s="1"/>
  <c r="S479" i="11"/>
  <c r="R48" i="14" s="1"/>
  <c r="R479" i="11"/>
  <c r="Q48" i="14" s="1"/>
  <c r="Q479" i="11"/>
  <c r="P479" i="11"/>
  <c r="M48" i="14" s="1"/>
  <c r="O479" i="11"/>
  <c r="N479" i="11"/>
  <c r="J48" i="14" s="1"/>
  <c r="M479" i="11"/>
  <c r="I48" i="14" s="1"/>
  <c r="L479" i="11"/>
  <c r="H48" i="14" s="1"/>
  <c r="K479" i="11"/>
  <c r="J476" i="11"/>
  <c r="I476" i="11"/>
  <c r="J475" i="11"/>
  <c r="I475" i="11"/>
  <c r="J474" i="11"/>
  <c r="I474" i="11"/>
  <c r="J473" i="11"/>
  <c r="I473" i="11"/>
  <c r="J472" i="11"/>
  <c r="I472" i="11"/>
  <c r="J471" i="11"/>
  <c r="I471" i="11"/>
  <c r="J470" i="11"/>
  <c r="I470" i="11"/>
  <c r="AM469" i="11"/>
  <c r="AV47" i="14" s="1"/>
  <c r="AL469" i="11"/>
  <c r="AU47" i="14" s="1"/>
  <c r="AK469" i="11"/>
  <c r="AT47" i="14" s="1"/>
  <c r="AJ469" i="11"/>
  <c r="AS47" i="14" s="1"/>
  <c r="AI469" i="11"/>
  <c r="AR47" i="14" s="1"/>
  <c r="AH469" i="11"/>
  <c r="AP47" i="14" s="1"/>
  <c r="AG469" i="11"/>
  <c r="AO47" i="14" s="1"/>
  <c r="AF469" i="11"/>
  <c r="AN47" i="14" s="1"/>
  <c r="AE469" i="11"/>
  <c r="AL47" i="14" s="1"/>
  <c r="AD469" i="11"/>
  <c r="AK47" i="14" s="1"/>
  <c r="AC469" i="11"/>
  <c r="AG47" i="14" s="1"/>
  <c r="AB469" i="11"/>
  <c r="AF47" i="14" s="1"/>
  <c r="AA469" i="11"/>
  <c r="AE47" i="14" s="1"/>
  <c r="Z469" i="11"/>
  <c r="AD47" i="14" s="1"/>
  <c r="Y469" i="11"/>
  <c r="AC47" i="14" s="1"/>
  <c r="X469" i="11"/>
  <c r="AB47" i="14" s="1"/>
  <c r="W469" i="11"/>
  <c r="W47" i="14" s="1"/>
  <c r="V469" i="11"/>
  <c r="V47" i="14" s="1"/>
  <c r="U469" i="11"/>
  <c r="T47" i="14" s="1"/>
  <c r="T469" i="11"/>
  <c r="S47" i="14" s="1"/>
  <c r="S469" i="11"/>
  <c r="R47" i="14" s="1"/>
  <c r="R469" i="11"/>
  <c r="Q47" i="14" s="1"/>
  <c r="Q469" i="11"/>
  <c r="P47" i="14" s="1"/>
  <c r="P469" i="11"/>
  <c r="M47" i="14" s="1"/>
  <c r="O469" i="11"/>
  <c r="N469" i="11"/>
  <c r="M469" i="11"/>
  <c r="I47" i="14" s="1"/>
  <c r="L469" i="11"/>
  <c r="H47" i="14" s="1"/>
  <c r="K469" i="11"/>
  <c r="J466" i="11"/>
  <c r="I466" i="11"/>
  <c r="J465" i="11"/>
  <c r="I465" i="11"/>
  <c r="J464" i="11"/>
  <c r="I464" i="11"/>
  <c r="J463" i="11"/>
  <c r="I463" i="11"/>
  <c r="J462" i="11"/>
  <c r="I462" i="11"/>
  <c r="J461" i="11"/>
  <c r="I461" i="11"/>
  <c r="J460" i="11"/>
  <c r="I460" i="11"/>
  <c r="AM459" i="11"/>
  <c r="AV46" i="14" s="1"/>
  <c r="AL459" i="11"/>
  <c r="AU46" i="14" s="1"/>
  <c r="AK459" i="11"/>
  <c r="AT46" i="14" s="1"/>
  <c r="AJ459" i="11"/>
  <c r="AS46" i="14" s="1"/>
  <c r="AI459" i="11"/>
  <c r="AR46" i="14" s="1"/>
  <c r="AH459" i="11"/>
  <c r="AP46" i="14" s="1"/>
  <c r="AG459" i="11"/>
  <c r="AO46" i="14" s="1"/>
  <c r="AF459" i="11"/>
  <c r="AN46" i="14" s="1"/>
  <c r="AE459" i="11"/>
  <c r="AL46" i="14" s="1"/>
  <c r="AD459" i="11"/>
  <c r="AK46" i="14" s="1"/>
  <c r="AC459" i="11"/>
  <c r="AG46" i="14" s="1"/>
  <c r="AB459" i="11"/>
  <c r="AF46" i="14" s="1"/>
  <c r="AA459" i="11"/>
  <c r="AE46" i="14" s="1"/>
  <c r="Z459" i="11"/>
  <c r="AD46" i="14" s="1"/>
  <c r="Y459" i="11"/>
  <c r="AC46" i="14" s="1"/>
  <c r="X459" i="11"/>
  <c r="AB46" i="14" s="1"/>
  <c r="W459" i="11"/>
  <c r="W46" i="14" s="1"/>
  <c r="V459" i="11"/>
  <c r="V46" i="14" s="1"/>
  <c r="U459" i="11"/>
  <c r="T46" i="14" s="1"/>
  <c r="T459" i="11"/>
  <c r="S46" i="14" s="1"/>
  <c r="S459" i="11"/>
  <c r="R46" i="14" s="1"/>
  <c r="R459" i="11"/>
  <c r="Q46" i="14" s="1"/>
  <c r="Q459" i="11"/>
  <c r="P46" i="14" s="1"/>
  <c r="P459" i="11"/>
  <c r="M46" i="14" s="1"/>
  <c r="O459" i="11"/>
  <c r="N459" i="11"/>
  <c r="J46" i="14" s="1"/>
  <c r="M459" i="11"/>
  <c r="I46" i="14" s="1"/>
  <c r="L459" i="11"/>
  <c r="H46" i="14" s="1"/>
  <c r="K459" i="11"/>
  <c r="G46" i="14" s="1"/>
  <c r="J456" i="11"/>
  <c r="I456" i="11"/>
  <c r="J455" i="11"/>
  <c r="I455" i="11"/>
  <c r="J454" i="11"/>
  <c r="I454" i="11"/>
  <c r="J453" i="11"/>
  <c r="I453" i="11"/>
  <c r="J452" i="11"/>
  <c r="I452" i="11"/>
  <c r="J451" i="11"/>
  <c r="I451" i="11"/>
  <c r="J450" i="11"/>
  <c r="I450" i="11"/>
  <c r="AM449" i="11"/>
  <c r="AV45" i="14" s="1"/>
  <c r="AL449" i="11"/>
  <c r="AU45" i="14" s="1"/>
  <c r="AK449" i="11"/>
  <c r="AT45" i="14" s="1"/>
  <c r="AJ449" i="11"/>
  <c r="AS45" i="14" s="1"/>
  <c r="AI449" i="11"/>
  <c r="AR45" i="14" s="1"/>
  <c r="AH449" i="11"/>
  <c r="AP45" i="14" s="1"/>
  <c r="AG449" i="11"/>
  <c r="AO45" i="14" s="1"/>
  <c r="AQ45" i="14" s="1"/>
  <c r="AF449" i="11"/>
  <c r="AN45" i="14" s="1"/>
  <c r="AE449" i="11"/>
  <c r="AL45" i="14" s="1"/>
  <c r="AD449" i="11"/>
  <c r="AK45" i="14" s="1"/>
  <c r="AC449" i="11"/>
  <c r="AG45" i="14" s="1"/>
  <c r="AB449" i="11"/>
  <c r="AF45" i="14" s="1"/>
  <c r="AA449" i="11"/>
  <c r="AE45" i="14" s="1"/>
  <c r="Z449" i="11"/>
  <c r="AD45" i="14" s="1"/>
  <c r="Y449" i="11"/>
  <c r="AC45" i="14" s="1"/>
  <c r="X449" i="11"/>
  <c r="AB45" i="14" s="1"/>
  <c r="W449" i="11"/>
  <c r="W45" i="14" s="1"/>
  <c r="V449" i="11"/>
  <c r="V45" i="14" s="1"/>
  <c r="U449" i="11"/>
  <c r="T45" i="14" s="1"/>
  <c r="T449" i="11"/>
  <c r="S45" i="14" s="1"/>
  <c r="S449" i="11"/>
  <c r="R45" i="14" s="1"/>
  <c r="R449" i="11"/>
  <c r="Q45" i="14" s="1"/>
  <c r="Q449" i="11"/>
  <c r="P45" i="14" s="1"/>
  <c r="P449" i="11"/>
  <c r="M45" i="14" s="1"/>
  <c r="O449" i="11"/>
  <c r="N449" i="11"/>
  <c r="J45" i="14" s="1"/>
  <c r="M449" i="11"/>
  <c r="I45" i="14" s="1"/>
  <c r="L449" i="11"/>
  <c r="K449" i="11"/>
  <c r="J446" i="11"/>
  <c r="I446" i="11"/>
  <c r="J445" i="11"/>
  <c r="I445" i="11"/>
  <c r="J444" i="11"/>
  <c r="I444" i="11"/>
  <c r="J443" i="11"/>
  <c r="I443" i="11"/>
  <c r="J442" i="11"/>
  <c r="I442" i="11"/>
  <c r="J441" i="11"/>
  <c r="I441" i="11"/>
  <c r="J440" i="11"/>
  <c r="I440" i="11"/>
  <c r="AM439" i="11"/>
  <c r="AV44" i="14" s="1"/>
  <c r="AL439" i="11"/>
  <c r="AU44" i="14" s="1"/>
  <c r="AK439" i="11"/>
  <c r="AT44" i="14" s="1"/>
  <c r="AJ439" i="11"/>
  <c r="AS44" i="14" s="1"/>
  <c r="AI439" i="11"/>
  <c r="AR44" i="14" s="1"/>
  <c r="AH439" i="11"/>
  <c r="AP44" i="14" s="1"/>
  <c r="AG439" i="11"/>
  <c r="AO44" i="14" s="1"/>
  <c r="AF439" i="11"/>
  <c r="AN44" i="14" s="1"/>
  <c r="AE439" i="11"/>
  <c r="AL44" i="14" s="1"/>
  <c r="AD439" i="11"/>
  <c r="AK44" i="14" s="1"/>
  <c r="AC439" i="11"/>
  <c r="AG44" i="14" s="1"/>
  <c r="AB439" i="11"/>
  <c r="AF44" i="14" s="1"/>
  <c r="AA439" i="11"/>
  <c r="AE44" i="14" s="1"/>
  <c r="Z439" i="11"/>
  <c r="AD44" i="14" s="1"/>
  <c r="Y439" i="11"/>
  <c r="AC44" i="14" s="1"/>
  <c r="X439" i="11"/>
  <c r="AB44" i="14" s="1"/>
  <c r="W439" i="11"/>
  <c r="W44" i="14" s="1"/>
  <c r="V439" i="11"/>
  <c r="V44" i="14" s="1"/>
  <c r="U439" i="11"/>
  <c r="T44" i="14" s="1"/>
  <c r="T439" i="11"/>
  <c r="S44" i="14" s="1"/>
  <c r="S439" i="11"/>
  <c r="R44" i="14" s="1"/>
  <c r="R439" i="11"/>
  <c r="Q44" i="14" s="1"/>
  <c r="Q439" i="11"/>
  <c r="P44" i="14" s="1"/>
  <c r="P439" i="11"/>
  <c r="M44" i="14" s="1"/>
  <c r="O439" i="11"/>
  <c r="N439" i="11"/>
  <c r="J44" i="14" s="1"/>
  <c r="M439" i="11"/>
  <c r="I44" i="14" s="1"/>
  <c r="L439" i="11"/>
  <c r="H44" i="14" s="1"/>
  <c r="K439" i="11"/>
  <c r="J436" i="11"/>
  <c r="I436" i="11"/>
  <c r="J435" i="11"/>
  <c r="I435" i="11"/>
  <c r="J434" i="11"/>
  <c r="I434" i="11"/>
  <c r="J433" i="11"/>
  <c r="I433" i="11"/>
  <c r="J432" i="11"/>
  <c r="I432" i="11"/>
  <c r="J431" i="11"/>
  <c r="I431" i="11"/>
  <c r="J430" i="11"/>
  <c r="I430" i="11"/>
  <c r="AM429" i="11"/>
  <c r="AV43" i="14" s="1"/>
  <c r="AL429" i="11"/>
  <c r="AU43" i="14" s="1"/>
  <c r="AK429" i="11"/>
  <c r="AT43" i="14" s="1"/>
  <c r="AJ429" i="11"/>
  <c r="AS43" i="14" s="1"/>
  <c r="AI429" i="11"/>
  <c r="AR43" i="14" s="1"/>
  <c r="AH429" i="11"/>
  <c r="AP43" i="14" s="1"/>
  <c r="AG429" i="11"/>
  <c r="AO43" i="14" s="1"/>
  <c r="AF429" i="11"/>
  <c r="AN43" i="14" s="1"/>
  <c r="AE429" i="11"/>
  <c r="AL43" i="14" s="1"/>
  <c r="AD429" i="11"/>
  <c r="AK43" i="14" s="1"/>
  <c r="AC429" i="11"/>
  <c r="AG43" i="14" s="1"/>
  <c r="AB429" i="11"/>
  <c r="AF43" i="14" s="1"/>
  <c r="AA429" i="11"/>
  <c r="AE43" i="14" s="1"/>
  <c r="Z429" i="11"/>
  <c r="AD43" i="14" s="1"/>
  <c r="Y429" i="11"/>
  <c r="AC43" i="14" s="1"/>
  <c r="X429" i="11"/>
  <c r="AB43" i="14" s="1"/>
  <c r="W429" i="11"/>
  <c r="W43" i="14" s="1"/>
  <c r="V429" i="11"/>
  <c r="V43" i="14" s="1"/>
  <c r="U429" i="11"/>
  <c r="T43" i="14" s="1"/>
  <c r="T429" i="11"/>
  <c r="S43" i="14" s="1"/>
  <c r="S429" i="11"/>
  <c r="R43" i="14" s="1"/>
  <c r="R429" i="11"/>
  <c r="Q43" i="14" s="1"/>
  <c r="Q429" i="11"/>
  <c r="P43" i="14" s="1"/>
  <c r="P429" i="11"/>
  <c r="M43" i="14" s="1"/>
  <c r="O429" i="11"/>
  <c r="N429" i="11"/>
  <c r="J43" i="14" s="1"/>
  <c r="M429" i="11"/>
  <c r="I43" i="14" s="1"/>
  <c r="L429" i="11"/>
  <c r="H43" i="14" s="1"/>
  <c r="K429" i="11"/>
  <c r="J426" i="11"/>
  <c r="I426" i="11"/>
  <c r="J425" i="11"/>
  <c r="I425" i="11"/>
  <c r="J424" i="11"/>
  <c r="I424" i="11"/>
  <c r="J423" i="11"/>
  <c r="I423" i="11"/>
  <c r="J422" i="11"/>
  <c r="I422" i="11"/>
  <c r="J421" i="11"/>
  <c r="I421" i="11"/>
  <c r="J420" i="11"/>
  <c r="I420" i="11"/>
  <c r="AM419" i="11"/>
  <c r="AV42" i="14" s="1"/>
  <c r="AL419" i="11"/>
  <c r="AU42" i="14" s="1"/>
  <c r="AK419" i="11"/>
  <c r="AT42" i="14" s="1"/>
  <c r="AJ419" i="11"/>
  <c r="AS42" i="14" s="1"/>
  <c r="AI419" i="11"/>
  <c r="AR42" i="14" s="1"/>
  <c r="AH419" i="11"/>
  <c r="AP42" i="14" s="1"/>
  <c r="AG419" i="11"/>
  <c r="AO42" i="14" s="1"/>
  <c r="AF419" i="11"/>
  <c r="AN42" i="14" s="1"/>
  <c r="AE419" i="11"/>
  <c r="AL42" i="14" s="1"/>
  <c r="AD419" i="11"/>
  <c r="AK42" i="14" s="1"/>
  <c r="AM42" i="14" s="1"/>
  <c r="AC419" i="11"/>
  <c r="AG42" i="14" s="1"/>
  <c r="AB419" i="11"/>
  <c r="AF42" i="14" s="1"/>
  <c r="AA419" i="11"/>
  <c r="AE42" i="14" s="1"/>
  <c r="Z419" i="11"/>
  <c r="AD42" i="14" s="1"/>
  <c r="Y419" i="11"/>
  <c r="AC42" i="14" s="1"/>
  <c r="X419" i="11"/>
  <c r="AB42" i="14" s="1"/>
  <c r="W419" i="11"/>
  <c r="W42" i="14" s="1"/>
  <c r="V419" i="11"/>
  <c r="V42" i="14" s="1"/>
  <c r="X42" i="14" s="1"/>
  <c r="U419" i="11"/>
  <c r="T42" i="14" s="1"/>
  <c r="T419" i="11"/>
  <c r="S42" i="14" s="1"/>
  <c r="S419" i="11"/>
  <c r="R42" i="14" s="1"/>
  <c r="R419" i="11"/>
  <c r="Q42" i="14" s="1"/>
  <c r="Q419" i="11"/>
  <c r="P42" i="14" s="1"/>
  <c r="P419" i="11"/>
  <c r="M42" i="14" s="1"/>
  <c r="O419" i="11"/>
  <c r="L42" i="14" s="1"/>
  <c r="N419" i="11"/>
  <c r="J42" i="14" s="1"/>
  <c r="M419" i="11"/>
  <c r="I42" i="14" s="1"/>
  <c r="L419" i="11"/>
  <c r="H42" i="14" s="1"/>
  <c r="K419" i="11"/>
  <c r="G42" i="14" s="1"/>
  <c r="J416" i="11"/>
  <c r="I416" i="11"/>
  <c r="J415" i="11"/>
  <c r="I415" i="11"/>
  <c r="J414" i="11"/>
  <c r="I414" i="11"/>
  <c r="J413" i="11"/>
  <c r="I413" i="11"/>
  <c r="J412" i="11"/>
  <c r="I412" i="11"/>
  <c r="J411" i="11"/>
  <c r="I411" i="11"/>
  <c r="J410" i="11"/>
  <c r="I410" i="11"/>
  <c r="AM409" i="11"/>
  <c r="AL409" i="11"/>
  <c r="AU41" i="14" s="1"/>
  <c r="AK409" i="11"/>
  <c r="AT41" i="14" s="1"/>
  <c r="AJ409" i="11"/>
  <c r="AS41" i="14" s="1"/>
  <c r="AI409" i="11"/>
  <c r="AH409" i="11"/>
  <c r="AP41" i="14" s="1"/>
  <c r="AG409" i="11"/>
  <c r="AO41" i="14" s="1"/>
  <c r="AQ41" i="14" s="1"/>
  <c r="AF409" i="11"/>
  <c r="AN41" i="14" s="1"/>
  <c r="AE409" i="11"/>
  <c r="AD409" i="11"/>
  <c r="AK41" i="14" s="1"/>
  <c r="AC409" i="11"/>
  <c r="AG41" i="14" s="1"/>
  <c r="AB409" i="11"/>
  <c r="AF41" i="14" s="1"/>
  <c r="AA409" i="11"/>
  <c r="Z409" i="11"/>
  <c r="AD41" i="14" s="1"/>
  <c r="Y409" i="11"/>
  <c r="AC41" i="14" s="1"/>
  <c r="X409" i="11"/>
  <c r="AB41" i="14" s="1"/>
  <c r="W409" i="11"/>
  <c r="V409" i="11"/>
  <c r="V41" i="14" s="1"/>
  <c r="U409" i="11"/>
  <c r="T41" i="14" s="1"/>
  <c r="T409" i="11"/>
  <c r="S41" i="14" s="1"/>
  <c r="S409" i="11"/>
  <c r="R409" i="11"/>
  <c r="Q41" i="14" s="1"/>
  <c r="Q409" i="11"/>
  <c r="P41" i="14" s="1"/>
  <c r="P409" i="11"/>
  <c r="M41" i="14" s="1"/>
  <c r="O409" i="11"/>
  <c r="N409" i="11"/>
  <c r="J41" i="14" s="1"/>
  <c r="M409" i="11"/>
  <c r="I41" i="14" s="1"/>
  <c r="L409" i="11"/>
  <c r="H41" i="14" s="1"/>
  <c r="K409" i="11"/>
  <c r="J406" i="11"/>
  <c r="I406" i="11"/>
  <c r="J405" i="11"/>
  <c r="I405" i="11"/>
  <c r="J404" i="11"/>
  <c r="I404" i="11"/>
  <c r="J403" i="11"/>
  <c r="I403" i="11"/>
  <c r="J402" i="11"/>
  <c r="I402" i="11"/>
  <c r="J401" i="11"/>
  <c r="I401" i="11"/>
  <c r="J400" i="11"/>
  <c r="I400" i="11"/>
  <c r="AM399" i="11"/>
  <c r="AV40" i="14" s="1"/>
  <c r="AL399" i="11"/>
  <c r="AU40" i="14" s="1"/>
  <c r="AK399" i="11"/>
  <c r="AT40" i="14" s="1"/>
  <c r="AJ399" i="11"/>
  <c r="AS40" i="14" s="1"/>
  <c r="AI399" i="11"/>
  <c r="AR40" i="14" s="1"/>
  <c r="AH399" i="11"/>
  <c r="AP40" i="14" s="1"/>
  <c r="AG399" i="11"/>
  <c r="AO40" i="14" s="1"/>
  <c r="AF399" i="11"/>
  <c r="AN40" i="14" s="1"/>
  <c r="AE399" i="11"/>
  <c r="AL40" i="14" s="1"/>
  <c r="AD399" i="11"/>
  <c r="AK40" i="14" s="1"/>
  <c r="AC399" i="11"/>
  <c r="AG40" i="14" s="1"/>
  <c r="AB399" i="11"/>
  <c r="AF40" i="14" s="1"/>
  <c r="AA399" i="11"/>
  <c r="AE40" i="14" s="1"/>
  <c r="Z399" i="11"/>
  <c r="AD40" i="14" s="1"/>
  <c r="Y399" i="11"/>
  <c r="AC40" i="14" s="1"/>
  <c r="X399" i="11"/>
  <c r="AB40" i="14" s="1"/>
  <c r="W399" i="11"/>
  <c r="W40" i="14" s="1"/>
  <c r="V399" i="11"/>
  <c r="V40" i="14" s="1"/>
  <c r="U399" i="11"/>
  <c r="T40" i="14" s="1"/>
  <c r="T399" i="11"/>
  <c r="S40" i="14" s="1"/>
  <c r="S399" i="11"/>
  <c r="R40" i="14" s="1"/>
  <c r="R399" i="11"/>
  <c r="Q40" i="14" s="1"/>
  <c r="Q399" i="11"/>
  <c r="P40" i="14" s="1"/>
  <c r="P399" i="11"/>
  <c r="M40" i="14" s="1"/>
  <c r="O399" i="11"/>
  <c r="L40" i="14" s="1"/>
  <c r="N399" i="11"/>
  <c r="J40" i="14" s="1"/>
  <c r="M399" i="11"/>
  <c r="I40" i="14" s="1"/>
  <c r="L399" i="11"/>
  <c r="H40" i="14" s="1"/>
  <c r="K399" i="11"/>
  <c r="G40" i="14" s="1"/>
  <c r="J396" i="11"/>
  <c r="I396" i="11"/>
  <c r="J395" i="11"/>
  <c r="I395" i="11"/>
  <c r="J394" i="11"/>
  <c r="I394" i="11"/>
  <c r="J393" i="11"/>
  <c r="I393" i="11"/>
  <c r="J392" i="11"/>
  <c r="I392" i="11"/>
  <c r="J391" i="11"/>
  <c r="I391" i="11"/>
  <c r="J390" i="11"/>
  <c r="I390" i="11"/>
  <c r="AM389" i="11"/>
  <c r="AV39" i="14" s="1"/>
  <c r="AL389" i="11"/>
  <c r="AU39" i="14" s="1"/>
  <c r="AK389" i="11"/>
  <c r="AT39" i="14" s="1"/>
  <c r="AJ389" i="11"/>
  <c r="AS39" i="14" s="1"/>
  <c r="AI389" i="11"/>
  <c r="AR39" i="14" s="1"/>
  <c r="AH389" i="11"/>
  <c r="AP39" i="14" s="1"/>
  <c r="AG389" i="11"/>
  <c r="AO39" i="14" s="1"/>
  <c r="AF389" i="11"/>
  <c r="AN39" i="14" s="1"/>
  <c r="AE389" i="11"/>
  <c r="AL39" i="14" s="1"/>
  <c r="AD389" i="11"/>
  <c r="AK39" i="14" s="1"/>
  <c r="AC389" i="11"/>
  <c r="AG39" i="14" s="1"/>
  <c r="AB389" i="11"/>
  <c r="AF39" i="14" s="1"/>
  <c r="AA389" i="11"/>
  <c r="AE39" i="14" s="1"/>
  <c r="Z389" i="11"/>
  <c r="AD39" i="14" s="1"/>
  <c r="Y389" i="11"/>
  <c r="AC39" i="14" s="1"/>
  <c r="X389" i="11"/>
  <c r="AB39" i="14" s="1"/>
  <c r="W389" i="11"/>
  <c r="W39" i="14" s="1"/>
  <c r="V389" i="11"/>
  <c r="V39" i="14" s="1"/>
  <c r="U389" i="11"/>
  <c r="T39" i="14" s="1"/>
  <c r="T389" i="11"/>
  <c r="S39" i="14" s="1"/>
  <c r="S389" i="11"/>
  <c r="R39" i="14" s="1"/>
  <c r="R389" i="11"/>
  <c r="Q39" i="14" s="1"/>
  <c r="Q389" i="11"/>
  <c r="P39" i="14" s="1"/>
  <c r="P389" i="11"/>
  <c r="M39" i="14" s="1"/>
  <c r="O389" i="11"/>
  <c r="L39" i="14" s="1"/>
  <c r="N389" i="11"/>
  <c r="M389" i="11"/>
  <c r="I39" i="14" s="1"/>
  <c r="L389" i="11"/>
  <c r="H39" i="14" s="1"/>
  <c r="K389" i="11"/>
  <c r="G39" i="14" s="1"/>
  <c r="J386" i="11"/>
  <c r="I386" i="11"/>
  <c r="J385" i="11"/>
  <c r="I385" i="11"/>
  <c r="J384" i="11"/>
  <c r="I384" i="11"/>
  <c r="J383" i="11"/>
  <c r="I383" i="11"/>
  <c r="J382" i="11"/>
  <c r="I382" i="11"/>
  <c r="J381" i="11"/>
  <c r="I381" i="11"/>
  <c r="J380" i="11"/>
  <c r="I380" i="11"/>
  <c r="AM379" i="11"/>
  <c r="AV38" i="14" s="1"/>
  <c r="AL379" i="11"/>
  <c r="AU38" i="14" s="1"/>
  <c r="AK379" i="11"/>
  <c r="AT38" i="14" s="1"/>
  <c r="AJ379" i="11"/>
  <c r="AS38" i="14" s="1"/>
  <c r="AI379" i="11"/>
  <c r="AR38" i="14" s="1"/>
  <c r="AH379" i="11"/>
  <c r="AP38" i="14" s="1"/>
  <c r="AG379" i="11"/>
  <c r="AO38" i="14" s="1"/>
  <c r="AF379" i="11"/>
  <c r="AN38" i="14" s="1"/>
  <c r="AE379" i="11"/>
  <c r="AL38" i="14" s="1"/>
  <c r="AD379" i="11"/>
  <c r="AK38" i="14" s="1"/>
  <c r="AM38" i="14" s="1"/>
  <c r="AC379" i="11"/>
  <c r="AG38" i="14" s="1"/>
  <c r="AB379" i="11"/>
  <c r="AF38" i="14" s="1"/>
  <c r="AA379" i="11"/>
  <c r="AE38" i="14" s="1"/>
  <c r="Z379" i="11"/>
  <c r="AD38" i="14" s="1"/>
  <c r="Y379" i="11"/>
  <c r="AC38" i="14" s="1"/>
  <c r="X379" i="11"/>
  <c r="AB38" i="14" s="1"/>
  <c r="W379" i="11"/>
  <c r="W38" i="14" s="1"/>
  <c r="V379" i="11"/>
  <c r="V38" i="14" s="1"/>
  <c r="X38" i="14" s="1"/>
  <c r="U379" i="11"/>
  <c r="T38" i="14" s="1"/>
  <c r="T379" i="11"/>
  <c r="S38" i="14" s="1"/>
  <c r="S379" i="11"/>
  <c r="R38" i="14" s="1"/>
  <c r="R379" i="11"/>
  <c r="Q38" i="14" s="1"/>
  <c r="Q379" i="11"/>
  <c r="P38" i="14" s="1"/>
  <c r="P379" i="11"/>
  <c r="M38" i="14" s="1"/>
  <c r="O379" i="11"/>
  <c r="L38" i="14" s="1"/>
  <c r="N379" i="11"/>
  <c r="J38" i="14" s="1"/>
  <c r="M379" i="11"/>
  <c r="I38" i="14" s="1"/>
  <c r="L379" i="11"/>
  <c r="H38" i="14" s="1"/>
  <c r="K379" i="11"/>
  <c r="G38" i="14" s="1"/>
  <c r="J376" i="11"/>
  <c r="I376" i="11"/>
  <c r="J375" i="11"/>
  <c r="I375" i="11"/>
  <c r="J374" i="11"/>
  <c r="I374" i="11"/>
  <c r="J373" i="11"/>
  <c r="I373" i="11"/>
  <c r="J372" i="11"/>
  <c r="I372" i="11"/>
  <c r="J371" i="11"/>
  <c r="I371" i="11"/>
  <c r="J370" i="11"/>
  <c r="I370" i="11"/>
  <c r="AM369" i="11"/>
  <c r="AV37" i="14" s="1"/>
  <c r="AL369" i="11"/>
  <c r="AU37" i="14" s="1"/>
  <c r="AK369" i="11"/>
  <c r="AT37" i="14" s="1"/>
  <c r="AJ369" i="11"/>
  <c r="AS37" i="14" s="1"/>
  <c r="AI369" i="11"/>
  <c r="AR37" i="14" s="1"/>
  <c r="AH369" i="11"/>
  <c r="AP37" i="14" s="1"/>
  <c r="AG369" i="11"/>
  <c r="AO37" i="14" s="1"/>
  <c r="AF369" i="11"/>
  <c r="AN37" i="14" s="1"/>
  <c r="AE369" i="11"/>
  <c r="AL37" i="14" s="1"/>
  <c r="AD369" i="11"/>
  <c r="AK37" i="14" s="1"/>
  <c r="AC369" i="11"/>
  <c r="AG37" i="14" s="1"/>
  <c r="AB369" i="11"/>
  <c r="AF37" i="14" s="1"/>
  <c r="AA369" i="11"/>
  <c r="AE37" i="14" s="1"/>
  <c r="Z369" i="11"/>
  <c r="AD37" i="14" s="1"/>
  <c r="Y369" i="11"/>
  <c r="AC37" i="14" s="1"/>
  <c r="X369" i="11"/>
  <c r="AB37" i="14" s="1"/>
  <c r="W369" i="11"/>
  <c r="W37" i="14" s="1"/>
  <c r="V369" i="11"/>
  <c r="V37" i="14" s="1"/>
  <c r="U369" i="11"/>
  <c r="T37" i="14" s="1"/>
  <c r="T369" i="11"/>
  <c r="S37" i="14" s="1"/>
  <c r="S369" i="11"/>
  <c r="R37" i="14" s="1"/>
  <c r="R369" i="11"/>
  <c r="Q37" i="14" s="1"/>
  <c r="Q369" i="11"/>
  <c r="P37" i="14" s="1"/>
  <c r="P369" i="11"/>
  <c r="M37" i="14" s="1"/>
  <c r="O369" i="11"/>
  <c r="L37" i="14" s="1"/>
  <c r="N369" i="11"/>
  <c r="J37" i="14" s="1"/>
  <c r="M369" i="11"/>
  <c r="I37" i="14" s="1"/>
  <c r="L369" i="11"/>
  <c r="H37" i="14" s="1"/>
  <c r="K369" i="11"/>
  <c r="G37" i="14" s="1"/>
  <c r="J366" i="11"/>
  <c r="I366" i="11"/>
  <c r="J365" i="11"/>
  <c r="I365" i="11"/>
  <c r="J364" i="11"/>
  <c r="I364" i="11"/>
  <c r="J363" i="11"/>
  <c r="I363" i="11"/>
  <c r="J362" i="11"/>
  <c r="I362" i="11"/>
  <c r="J361" i="11"/>
  <c r="I361" i="11"/>
  <c r="J360" i="11"/>
  <c r="I360" i="11"/>
  <c r="AM359" i="11"/>
  <c r="AV36" i="14" s="1"/>
  <c r="AL359" i="11"/>
  <c r="AU36" i="14" s="1"/>
  <c r="AK359" i="11"/>
  <c r="AT36" i="14" s="1"/>
  <c r="AJ359" i="11"/>
  <c r="AS36" i="14" s="1"/>
  <c r="AI359" i="11"/>
  <c r="AR36" i="14" s="1"/>
  <c r="AH359" i="11"/>
  <c r="AP36" i="14" s="1"/>
  <c r="AG359" i="11"/>
  <c r="AO36" i="14" s="1"/>
  <c r="AF359" i="11"/>
  <c r="AN36" i="14" s="1"/>
  <c r="AE359" i="11"/>
  <c r="AL36" i="14" s="1"/>
  <c r="AD359" i="11"/>
  <c r="AK36" i="14" s="1"/>
  <c r="AC359" i="11"/>
  <c r="AG36" i="14" s="1"/>
  <c r="AB359" i="11"/>
  <c r="AF36" i="14" s="1"/>
  <c r="AA359" i="11"/>
  <c r="AE36" i="14" s="1"/>
  <c r="Z359" i="11"/>
  <c r="AD36" i="14" s="1"/>
  <c r="Y359" i="11"/>
  <c r="AC36" i="14" s="1"/>
  <c r="X359" i="11"/>
  <c r="AB36" i="14" s="1"/>
  <c r="W359" i="11"/>
  <c r="W36" i="14" s="1"/>
  <c r="V359" i="11"/>
  <c r="V36" i="14" s="1"/>
  <c r="U359" i="11"/>
  <c r="T36" i="14" s="1"/>
  <c r="T359" i="11"/>
  <c r="S36" i="14" s="1"/>
  <c r="S359" i="11"/>
  <c r="R36" i="14" s="1"/>
  <c r="R359" i="11"/>
  <c r="Q36" i="14" s="1"/>
  <c r="Q359" i="11"/>
  <c r="P36" i="14" s="1"/>
  <c r="P359" i="11"/>
  <c r="M36" i="14" s="1"/>
  <c r="O359" i="11"/>
  <c r="N359" i="11"/>
  <c r="J36" i="14" s="1"/>
  <c r="M359" i="11"/>
  <c r="I36" i="14" s="1"/>
  <c r="L359" i="11"/>
  <c r="H36" i="14" s="1"/>
  <c r="K359" i="11"/>
  <c r="G36" i="14" s="1"/>
  <c r="J356" i="11"/>
  <c r="I356" i="11"/>
  <c r="J355" i="11"/>
  <c r="I355" i="11"/>
  <c r="J354" i="11"/>
  <c r="I354" i="11"/>
  <c r="J353" i="11"/>
  <c r="I353" i="11"/>
  <c r="J352" i="11"/>
  <c r="I352" i="11"/>
  <c r="J351" i="11"/>
  <c r="I351" i="11"/>
  <c r="J350" i="11"/>
  <c r="I350" i="11"/>
  <c r="AM349" i="11"/>
  <c r="AV35" i="14" s="1"/>
  <c r="AL349" i="11"/>
  <c r="AU35" i="14" s="1"/>
  <c r="AK349" i="11"/>
  <c r="AT35" i="14" s="1"/>
  <c r="AJ349" i="11"/>
  <c r="AS35" i="14" s="1"/>
  <c r="AI349" i="11"/>
  <c r="AR35" i="14" s="1"/>
  <c r="AH349" i="11"/>
  <c r="AP35" i="14" s="1"/>
  <c r="AG349" i="11"/>
  <c r="AO35" i="14" s="1"/>
  <c r="AF349" i="11"/>
  <c r="AN35" i="14" s="1"/>
  <c r="AE349" i="11"/>
  <c r="AL35" i="14" s="1"/>
  <c r="AD349" i="11"/>
  <c r="AK35" i="14" s="1"/>
  <c r="AC349" i="11"/>
  <c r="AG35" i="14" s="1"/>
  <c r="AB349" i="11"/>
  <c r="AF35" i="14" s="1"/>
  <c r="AA349" i="11"/>
  <c r="AE35" i="14" s="1"/>
  <c r="Z349" i="11"/>
  <c r="AD35" i="14" s="1"/>
  <c r="Y349" i="11"/>
  <c r="AC35" i="14" s="1"/>
  <c r="X349" i="11"/>
  <c r="AB35" i="14" s="1"/>
  <c r="W349" i="11"/>
  <c r="W35" i="14" s="1"/>
  <c r="V349" i="11"/>
  <c r="V35" i="14" s="1"/>
  <c r="U349" i="11"/>
  <c r="T35" i="14" s="1"/>
  <c r="T349" i="11"/>
  <c r="S35" i="14" s="1"/>
  <c r="S349" i="11"/>
  <c r="R35" i="14" s="1"/>
  <c r="R349" i="11"/>
  <c r="Q35" i="14" s="1"/>
  <c r="Q349" i="11"/>
  <c r="P35" i="14" s="1"/>
  <c r="P349" i="11"/>
  <c r="M35" i="14" s="1"/>
  <c r="O349" i="11"/>
  <c r="L35" i="14" s="1"/>
  <c r="N35" i="14" s="1"/>
  <c r="N349" i="11"/>
  <c r="M349" i="11"/>
  <c r="I35" i="14" s="1"/>
  <c r="L349" i="11"/>
  <c r="H35" i="14" s="1"/>
  <c r="K349" i="11"/>
  <c r="G35" i="14" s="1"/>
  <c r="J346" i="11"/>
  <c r="I346" i="11"/>
  <c r="J345" i="11"/>
  <c r="I345" i="11"/>
  <c r="J344" i="11"/>
  <c r="I344" i="11"/>
  <c r="J343" i="11"/>
  <c r="I343" i="11"/>
  <c r="J342" i="11"/>
  <c r="I342" i="11"/>
  <c r="J341" i="11"/>
  <c r="I341" i="11"/>
  <c r="J340" i="11"/>
  <c r="I340" i="11"/>
  <c r="AM339" i="11"/>
  <c r="AV34" i="14" s="1"/>
  <c r="AL339" i="11"/>
  <c r="AU34" i="14" s="1"/>
  <c r="AK339" i="11"/>
  <c r="AT34" i="14" s="1"/>
  <c r="AJ339" i="11"/>
  <c r="AS34" i="14" s="1"/>
  <c r="AI339" i="11"/>
  <c r="AR34" i="14" s="1"/>
  <c r="AH339" i="11"/>
  <c r="AP34" i="14" s="1"/>
  <c r="AG339" i="11"/>
  <c r="AO34" i="14" s="1"/>
  <c r="AF339" i="11"/>
  <c r="AN34" i="14" s="1"/>
  <c r="AE339" i="11"/>
  <c r="AL34" i="14" s="1"/>
  <c r="AD339" i="11"/>
  <c r="AK34" i="14" s="1"/>
  <c r="AM34" i="14" s="1"/>
  <c r="AC339" i="11"/>
  <c r="AG34" i="14" s="1"/>
  <c r="AB339" i="11"/>
  <c r="AF34" i="14" s="1"/>
  <c r="AA339" i="11"/>
  <c r="AE34" i="14" s="1"/>
  <c r="Z339" i="11"/>
  <c r="AD34" i="14" s="1"/>
  <c r="Y339" i="11"/>
  <c r="AC34" i="14" s="1"/>
  <c r="X339" i="11"/>
  <c r="AB34" i="14" s="1"/>
  <c r="W339" i="11"/>
  <c r="W34" i="14" s="1"/>
  <c r="V339" i="11"/>
  <c r="V34" i="14" s="1"/>
  <c r="X34" i="14" s="1"/>
  <c r="U339" i="11"/>
  <c r="T34" i="14" s="1"/>
  <c r="T339" i="11"/>
  <c r="S34" i="14" s="1"/>
  <c r="S339" i="11"/>
  <c r="R34" i="14" s="1"/>
  <c r="R339" i="11"/>
  <c r="Q34" i="14" s="1"/>
  <c r="Q339" i="11"/>
  <c r="P34" i="14" s="1"/>
  <c r="P339" i="11"/>
  <c r="M34" i="14" s="1"/>
  <c r="O339" i="11"/>
  <c r="L34" i="14" s="1"/>
  <c r="N339" i="11"/>
  <c r="J34" i="14" s="1"/>
  <c r="M339" i="11"/>
  <c r="I34" i="14" s="1"/>
  <c r="L339" i="11"/>
  <c r="H34" i="14" s="1"/>
  <c r="K339" i="11"/>
  <c r="G34" i="14" s="1"/>
  <c r="J336" i="11"/>
  <c r="I336" i="11"/>
  <c r="J335" i="11"/>
  <c r="I335" i="11"/>
  <c r="J334" i="11"/>
  <c r="I334" i="11"/>
  <c r="J333" i="11"/>
  <c r="I333" i="11"/>
  <c r="J332" i="11"/>
  <c r="I332" i="11"/>
  <c r="J331" i="11"/>
  <c r="I331" i="11"/>
  <c r="J330" i="11"/>
  <c r="I330" i="11"/>
  <c r="AM329" i="11"/>
  <c r="AV33" i="14" s="1"/>
  <c r="AL329" i="11"/>
  <c r="AU33" i="14" s="1"/>
  <c r="AK329" i="11"/>
  <c r="AT33" i="14" s="1"/>
  <c r="AJ329" i="11"/>
  <c r="AS33" i="14" s="1"/>
  <c r="AI329" i="11"/>
  <c r="AR33" i="14" s="1"/>
  <c r="AH329" i="11"/>
  <c r="AP33" i="14" s="1"/>
  <c r="AG329" i="11"/>
  <c r="AO33" i="14" s="1"/>
  <c r="AF329" i="11"/>
  <c r="AN33" i="14" s="1"/>
  <c r="AE329" i="11"/>
  <c r="AL33" i="14" s="1"/>
  <c r="AD329" i="11"/>
  <c r="AK33" i="14" s="1"/>
  <c r="AC329" i="11"/>
  <c r="AG33" i="14" s="1"/>
  <c r="AB329" i="11"/>
  <c r="AF33" i="14" s="1"/>
  <c r="AA329" i="11"/>
  <c r="AE33" i="14" s="1"/>
  <c r="Z329" i="11"/>
  <c r="AD33" i="14" s="1"/>
  <c r="Y329" i="11"/>
  <c r="AC33" i="14" s="1"/>
  <c r="X329" i="11"/>
  <c r="AB33" i="14" s="1"/>
  <c r="W329" i="11"/>
  <c r="W33" i="14" s="1"/>
  <c r="V329" i="11"/>
  <c r="V33" i="14" s="1"/>
  <c r="U329" i="11"/>
  <c r="T33" i="14" s="1"/>
  <c r="T329" i="11"/>
  <c r="S33" i="14" s="1"/>
  <c r="S329" i="11"/>
  <c r="R33" i="14" s="1"/>
  <c r="R329" i="11"/>
  <c r="Q33" i="14" s="1"/>
  <c r="Q329" i="11"/>
  <c r="P33" i="14" s="1"/>
  <c r="P329" i="11"/>
  <c r="M33" i="14" s="1"/>
  <c r="O329" i="11"/>
  <c r="L33" i="14" s="1"/>
  <c r="N329" i="11"/>
  <c r="J33" i="14" s="1"/>
  <c r="M329" i="11"/>
  <c r="I33" i="14" s="1"/>
  <c r="L329" i="11"/>
  <c r="H33" i="14" s="1"/>
  <c r="K329" i="11"/>
  <c r="G33" i="14" s="1"/>
  <c r="J326" i="11"/>
  <c r="I326" i="11"/>
  <c r="J325" i="11"/>
  <c r="I325" i="11"/>
  <c r="J324" i="11"/>
  <c r="I324" i="11"/>
  <c r="J323" i="11"/>
  <c r="I323" i="11"/>
  <c r="J322" i="11"/>
  <c r="I322" i="11"/>
  <c r="J321" i="11"/>
  <c r="I321" i="11"/>
  <c r="J320" i="11"/>
  <c r="I320" i="11"/>
  <c r="AM319" i="11"/>
  <c r="AV32" i="14" s="1"/>
  <c r="AL319" i="11"/>
  <c r="AU32" i="14" s="1"/>
  <c r="AK319" i="11"/>
  <c r="AT32" i="14" s="1"/>
  <c r="AJ319" i="11"/>
  <c r="AS32" i="14" s="1"/>
  <c r="AI319" i="11"/>
  <c r="AR32" i="14" s="1"/>
  <c r="AH319" i="11"/>
  <c r="AP32" i="14" s="1"/>
  <c r="AG319" i="11"/>
  <c r="AO32" i="14" s="1"/>
  <c r="AF319" i="11"/>
  <c r="AN32" i="14" s="1"/>
  <c r="AE319" i="11"/>
  <c r="AL32" i="14" s="1"/>
  <c r="AD319" i="11"/>
  <c r="AK32" i="14" s="1"/>
  <c r="AC319" i="11"/>
  <c r="AG32" i="14" s="1"/>
  <c r="AB319" i="11"/>
  <c r="AF32" i="14" s="1"/>
  <c r="AA319" i="11"/>
  <c r="AE32" i="14" s="1"/>
  <c r="Z319" i="11"/>
  <c r="AD32" i="14" s="1"/>
  <c r="Y319" i="11"/>
  <c r="AC32" i="14" s="1"/>
  <c r="X319" i="11"/>
  <c r="AB32" i="14" s="1"/>
  <c r="W319" i="11"/>
  <c r="W32" i="14" s="1"/>
  <c r="V319" i="11"/>
  <c r="V32" i="14" s="1"/>
  <c r="U319" i="11"/>
  <c r="T32" i="14" s="1"/>
  <c r="T319" i="11"/>
  <c r="S32" i="14" s="1"/>
  <c r="S319" i="11"/>
  <c r="R32" i="14" s="1"/>
  <c r="R319" i="11"/>
  <c r="Q32" i="14" s="1"/>
  <c r="Q319" i="11"/>
  <c r="P32" i="14" s="1"/>
  <c r="P319" i="11"/>
  <c r="M32" i="14" s="1"/>
  <c r="O319" i="11"/>
  <c r="N319" i="11"/>
  <c r="J32" i="14" s="1"/>
  <c r="M319" i="11"/>
  <c r="I32" i="14" s="1"/>
  <c r="L319" i="11"/>
  <c r="H32" i="14" s="1"/>
  <c r="K319" i="11"/>
  <c r="G32" i="14" s="1"/>
  <c r="J316" i="11"/>
  <c r="I316" i="11"/>
  <c r="J315" i="11"/>
  <c r="I315" i="11"/>
  <c r="J314" i="11"/>
  <c r="I314" i="11"/>
  <c r="J313" i="11"/>
  <c r="I313" i="11"/>
  <c r="J312" i="11"/>
  <c r="I312" i="11"/>
  <c r="J311" i="11"/>
  <c r="I311" i="11"/>
  <c r="J310" i="11"/>
  <c r="I310" i="11"/>
  <c r="AM309" i="11"/>
  <c r="AV31" i="14" s="1"/>
  <c r="AL309" i="11"/>
  <c r="AU31" i="14" s="1"/>
  <c r="AK309" i="11"/>
  <c r="AT31" i="14" s="1"/>
  <c r="AJ309" i="11"/>
  <c r="AS31" i="14" s="1"/>
  <c r="AI309" i="11"/>
  <c r="AR31" i="14" s="1"/>
  <c r="AH309" i="11"/>
  <c r="AP31" i="14" s="1"/>
  <c r="AG309" i="11"/>
  <c r="AO31" i="14" s="1"/>
  <c r="AF309" i="11"/>
  <c r="AN31" i="14" s="1"/>
  <c r="AE309" i="11"/>
  <c r="AL31" i="14" s="1"/>
  <c r="AD309" i="11"/>
  <c r="AK31" i="14" s="1"/>
  <c r="AC309" i="11"/>
  <c r="AG31" i="14" s="1"/>
  <c r="AB309" i="11"/>
  <c r="AF31" i="14" s="1"/>
  <c r="AA309" i="11"/>
  <c r="AE31" i="14" s="1"/>
  <c r="Z309" i="11"/>
  <c r="AD31" i="14" s="1"/>
  <c r="Y309" i="11"/>
  <c r="AC31" i="14" s="1"/>
  <c r="X309" i="11"/>
  <c r="AB31" i="14" s="1"/>
  <c r="W309" i="11"/>
  <c r="W31" i="14" s="1"/>
  <c r="V309" i="11"/>
  <c r="V31" i="14" s="1"/>
  <c r="U309" i="11"/>
  <c r="T31" i="14" s="1"/>
  <c r="T309" i="11"/>
  <c r="S31" i="14" s="1"/>
  <c r="S309" i="11"/>
  <c r="R31" i="14" s="1"/>
  <c r="R309" i="11"/>
  <c r="Q31" i="14" s="1"/>
  <c r="Q309" i="11"/>
  <c r="P31" i="14" s="1"/>
  <c r="P309" i="11"/>
  <c r="M31" i="14" s="1"/>
  <c r="O309" i="11"/>
  <c r="L31" i="14" s="1"/>
  <c r="N309" i="11"/>
  <c r="M309" i="11"/>
  <c r="I31" i="14" s="1"/>
  <c r="L309" i="11"/>
  <c r="H31" i="14" s="1"/>
  <c r="K309" i="11"/>
  <c r="G31" i="14" s="1"/>
  <c r="J306" i="11"/>
  <c r="I306" i="11"/>
  <c r="J305" i="11"/>
  <c r="I305" i="11"/>
  <c r="J304" i="11"/>
  <c r="I304" i="11"/>
  <c r="J303" i="11"/>
  <c r="I303" i="11"/>
  <c r="J302" i="11"/>
  <c r="I302" i="11"/>
  <c r="J301" i="11"/>
  <c r="I301" i="11"/>
  <c r="J300" i="11"/>
  <c r="I300" i="11"/>
  <c r="AM299" i="11"/>
  <c r="AV30" i="14" s="1"/>
  <c r="AL299" i="11"/>
  <c r="AU30" i="14" s="1"/>
  <c r="AK299" i="11"/>
  <c r="AT30" i="14" s="1"/>
  <c r="AJ299" i="11"/>
  <c r="AS30" i="14" s="1"/>
  <c r="AI299" i="11"/>
  <c r="AR30" i="14" s="1"/>
  <c r="AH299" i="11"/>
  <c r="AP30" i="14" s="1"/>
  <c r="AG299" i="11"/>
  <c r="AO30" i="14" s="1"/>
  <c r="AF299" i="11"/>
  <c r="AN30" i="14" s="1"/>
  <c r="AE299" i="11"/>
  <c r="AL30" i="14" s="1"/>
  <c r="AD299" i="11"/>
  <c r="AK30" i="14" s="1"/>
  <c r="AM30" i="14" s="1"/>
  <c r="AC299" i="11"/>
  <c r="AG30" i="14" s="1"/>
  <c r="AB299" i="11"/>
  <c r="AF30" i="14" s="1"/>
  <c r="AA299" i="11"/>
  <c r="AE30" i="14" s="1"/>
  <c r="Z299" i="11"/>
  <c r="AD30" i="14" s="1"/>
  <c r="Y299" i="11"/>
  <c r="AC30" i="14" s="1"/>
  <c r="X299" i="11"/>
  <c r="AB30" i="14" s="1"/>
  <c r="W299" i="11"/>
  <c r="W30" i="14" s="1"/>
  <c r="V299" i="11"/>
  <c r="V30" i="14" s="1"/>
  <c r="X30" i="14" s="1"/>
  <c r="U299" i="11"/>
  <c r="T30" i="14" s="1"/>
  <c r="T299" i="11"/>
  <c r="S30" i="14" s="1"/>
  <c r="S299" i="11"/>
  <c r="R30" i="14" s="1"/>
  <c r="R299" i="11"/>
  <c r="Q30" i="14" s="1"/>
  <c r="Q299" i="11"/>
  <c r="P30" i="14" s="1"/>
  <c r="P299" i="11"/>
  <c r="M30" i="14" s="1"/>
  <c r="O299" i="11"/>
  <c r="L30" i="14" s="1"/>
  <c r="N299" i="11"/>
  <c r="J30" i="14" s="1"/>
  <c r="M299" i="11"/>
  <c r="I30" i="14" s="1"/>
  <c r="L299" i="11"/>
  <c r="H30" i="14" s="1"/>
  <c r="K299" i="11"/>
  <c r="G30" i="14" s="1"/>
  <c r="J296" i="11"/>
  <c r="I296" i="11"/>
  <c r="J295" i="11"/>
  <c r="I295" i="11"/>
  <c r="J294" i="11"/>
  <c r="I294" i="11"/>
  <c r="J293" i="11"/>
  <c r="I293" i="11"/>
  <c r="J292" i="11"/>
  <c r="I292" i="11"/>
  <c r="J291" i="11"/>
  <c r="I291" i="11"/>
  <c r="J290" i="11"/>
  <c r="I290" i="11"/>
  <c r="AN289" i="11"/>
  <c r="AW29" i="14" s="1"/>
  <c r="AM289" i="11"/>
  <c r="AV29" i="14" s="1"/>
  <c r="AL289" i="11"/>
  <c r="AU29" i="14" s="1"/>
  <c r="AK289" i="11"/>
  <c r="AT29" i="14" s="1"/>
  <c r="AJ289" i="11"/>
  <c r="AS29" i="14" s="1"/>
  <c r="AI289" i="11"/>
  <c r="AR29" i="14" s="1"/>
  <c r="AH289" i="11"/>
  <c r="AP29" i="14" s="1"/>
  <c r="AG289" i="11"/>
  <c r="AO29" i="14" s="1"/>
  <c r="AF289" i="11"/>
  <c r="AN29" i="14" s="1"/>
  <c r="AE289" i="11"/>
  <c r="AL29" i="14" s="1"/>
  <c r="AD289" i="11"/>
  <c r="AK29" i="14" s="1"/>
  <c r="AM29" i="14" s="1"/>
  <c r="AC289" i="11"/>
  <c r="AG29" i="14" s="1"/>
  <c r="AB289" i="11"/>
  <c r="AF29" i="14" s="1"/>
  <c r="AA289" i="11"/>
  <c r="AE29" i="14" s="1"/>
  <c r="Z289" i="11"/>
  <c r="AD29" i="14" s="1"/>
  <c r="Y289" i="11"/>
  <c r="AC29" i="14" s="1"/>
  <c r="X289" i="11"/>
  <c r="AB29" i="14" s="1"/>
  <c r="W289" i="11"/>
  <c r="W29" i="14" s="1"/>
  <c r="V289" i="11"/>
  <c r="V29" i="14" s="1"/>
  <c r="X29" i="14" s="1"/>
  <c r="U289" i="11"/>
  <c r="T29" i="14" s="1"/>
  <c r="T289" i="11"/>
  <c r="S29" i="14" s="1"/>
  <c r="S289" i="11"/>
  <c r="R29" i="14" s="1"/>
  <c r="R289" i="11"/>
  <c r="Q29" i="14" s="1"/>
  <c r="Q289" i="11"/>
  <c r="P29" i="14" s="1"/>
  <c r="P289" i="11"/>
  <c r="M29" i="14" s="1"/>
  <c r="O289" i="11"/>
  <c r="N289" i="11"/>
  <c r="J29" i="14" s="1"/>
  <c r="M289" i="11"/>
  <c r="L289" i="11"/>
  <c r="H29" i="14" s="1"/>
  <c r="K289" i="11"/>
  <c r="G29" i="14" s="1"/>
  <c r="J286" i="11"/>
  <c r="I286" i="11"/>
  <c r="J285" i="11"/>
  <c r="I285" i="11"/>
  <c r="J284" i="11"/>
  <c r="I284" i="11"/>
  <c r="J283" i="11"/>
  <c r="I283" i="11"/>
  <c r="J282" i="11"/>
  <c r="I282" i="11"/>
  <c r="J281" i="11"/>
  <c r="I281" i="11"/>
  <c r="J280" i="11"/>
  <c r="I280" i="11"/>
  <c r="AN279" i="11"/>
  <c r="AW28" i="14" s="1"/>
  <c r="AM279" i="11"/>
  <c r="AV28" i="14" s="1"/>
  <c r="AL279" i="11"/>
  <c r="AU28" i="14" s="1"/>
  <c r="AK279" i="11"/>
  <c r="AT28" i="14" s="1"/>
  <c r="AJ279" i="11"/>
  <c r="AS28" i="14" s="1"/>
  <c r="AI279" i="11"/>
  <c r="AR28" i="14" s="1"/>
  <c r="AH279" i="11"/>
  <c r="AP28" i="14" s="1"/>
  <c r="AG279" i="11"/>
  <c r="AO28" i="14" s="1"/>
  <c r="AF279" i="11"/>
  <c r="AN28" i="14" s="1"/>
  <c r="AE279" i="11"/>
  <c r="AL28" i="14" s="1"/>
  <c r="AD279" i="11"/>
  <c r="AK28" i="14" s="1"/>
  <c r="AM28" i="14" s="1"/>
  <c r="AC279" i="11"/>
  <c r="AG28" i="14" s="1"/>
  <c r="AB279" i="11"/>
  <c r="AF28" i="14" s="1"/>
  <c r="AA279" i="11"/>
  <c r="AE28" i="14" s="1"/>
  <c r="Z279" i="11"/>
  <c r="AD28" i="14" s="1"/>
  <c r="Y279" i="11"/>
  <c r="AC28" i="14" s="1"/>
  <c r="X279" i="11"/>
  <c r="AB28" i="14" s="1"/>
  <c r="W279" i="11"/>
  <c r="W28" i="14" s="1"/>
  <c r="V279" i="11"/>
  <c r="V28" i="14" s="1"/>
  <c r="X28" i="14" s="1"/>
  <c r="U279" i="11"/>
  <c r="T28" i="14" s="1"/>
  <c r="T279" i="11"/>
  <c r="S28" i="14" s="1"/>
  <c r="S279" i="11"/>
  <c r="R28" i="14" s="1"/>
  <c r="R279" i="11"/>
  <c r="Q28" i="14" s="1"/>
  <c r="Q279" i="11"/>
  <c r="P28" i="14" s="1"/>
  <c r="P279" i="11"/>
  <c r="M28" i="14" s="1"/>
  <c r="O279" i="11"/>
  <c r="L28" i="14" s="1"/>
  <c r="N279" i="11"/>
  <c r="J28" i="14" s="1"/>
  <c r="M279" i="11"/>
  <c r="L279" i="11"/>
  <c r="H28" i="14" s="1"/>
  <c r="K279" i="11"/>
  <c r="G28" i="14" s="1"/>
  <c r="J276" i="11"/>
  <c r="I276" i="11"/>
  <c r="J275" i="11"/>
  <c r="I275" i="11"/>
  <c r="J274" i="11"/>
  <c r="I274" i="11"/>
  <c r="J273" i="11"/>
  <c r="I273" i="11"/>
  <c r="J272" i="11"/>
  <c r="I272" i="11"/>
  <c r="J271" i="11"/>
  <c r="I271" i="11"/>
  <c r="J270" i="11"/>
  <c r="I270" i="11"/>
  <c r="AN269" i="11"/>
  <c r="AW27" i="14" s="1"/>
  <c r="AM269" i="11"/>
  <c r="AV27" i="14" s="1"/>
  <c r="AL269" i="11"/>
  <c r="AU27" i="14" s="1"/>
  <c r="AK269" i="11"/>
  <c r="AT27" i="14" s="1"/>
  <c r="AJ269" i="11"/>
  <c r="AS27" i="14" s="1"/>
  <c r="AI269" i="11"/>
  <c r="AR27" i="14" s="1"/>
  <c r="AH269" i="11"/>
  <c r="AP27" i="14" s="1"/>
  <c r="AG269" i="11"/>
  <c r="AO27" i="14" s="1"/>
  <c r="AF269" i="11"/>
  <c r="AN27" i="14" s="1"/>
  <c r="AE269" i="11"/>
  <c r="AL27" i="14" s="1"/>
  <c r="AD269" i="11"/>
  <c r="AK27" i="14" s="1"/>
  <c r="AM27" i="14" s="1"/>
  <c r="AC269" i="11"/>
  <c r="AG27" i="14" s="1"/>
  <c r="AB269" i="11"/>
  <c r="AF27" i="14" s="1"/>
  <c r="AA269" i="11"/>
  <c r="AE27" i="14" s="1"/>
  <c r="Z269" i="11"/>
  <c r="AD27" i="14" s="1"/>
  <c r="Y269" i="11"/>
  <c r="AC27" i="14" s="1"/>
  <c r="X269" i="11"/>
  <c r="AB27" i="14" s="1"/>
  <c r="W269" i="11"/>
  <c r="W27" i="14" s="1"/>
  <c r="V269" i="11"/>
  <c r="V27" i="14" s="1"/>
  <c r="X27" i="14" s="1"/>
  <c r="U269" i="11"/>
  <c r="T27" i="14" s="1"/>
  <c r="T269" i="11"/>
  <c r="S27" i="14" s="1"/>
  <c r="S269" i="11"/>
  <c r="R27" i="14" s="1"/>
  <c r="R269" i="11"/>
  <c r="Q27" i="14" s="1"/>
  <c r="Q269" i="11"/>
  <c r="P27" i="14" s="1"/>
  <c r="P269" i="11"/>
  <c r="M27" i="14" s="1"/>
  <c r="O269" i="11"/>
  <c r="N269" i="11"/>
  <c r="J27" i="14" s="1"/>
  <c r="M269" i="11"/>
  <c r="L269" i="11"/>
  <c r="H27" i="14" s="1"/>
  <c r="K269" i="11"/>
  <c r="G27" i="14" s="1"/>
  <c r="J266" i="11"/>
  <c r="I266" i="11"/>
  <c r="J265" i="11"/>
  <c r="I265" i="11"/>
  <c r="J264" i="11"/>
  <c r="I264" i="11"/>
  <c r="J263" i="11"/>
  <c r="I263" i="11"/>
  <c r="J262" i="11"/>
  <c r="I262" i="11"/>
  <c r="J261" i="11"/>
  <c r="I261" i="11"/>
  <c r="J260" i="11"/>
  <c r="I260" i="11"/>
  <c r="AN259" i="11"/>
  <c r="AW26" i="14" s="1"/>
  <c r="AM259" i="11"/>
  <c r="AV26" i="14" s="1"/>
  <c r="AL259" i="11"/>
  <c r="AU26" i="14" s="1"/>
  <c r="AK259" i="11"/>
  <c r="AT26" i="14" s="1"/>
  <c r="AJ259" i="11"/>
  <c r="AS26" i="14" s="1"/>
  <c r="AI259" i="11"/>
  <c r="AR26" i="14" s="1"/>
  <c r="AH259" i="11"/>
  <c r="AP26" i="14" s="1"/>
  <c r="AG259" i="11"/>
  <c r="AO26" i="14" s="1"/>
  <c r="AF259" i="11"/>
  <c r="AN26" i="14" s="1"/>
  <c r="AE259" i="11"/>
  <c r="AL26" i="14" s="1"/>
  <c r="AD259" i="11"/>
  <c r="AK26" i="14" s="1"/>
  <c r="AM26" i="14" s="1"/>
  <c r="AC259" i="11"/>
  <c r="AG26" i="14" s="1"/>
  <c r="AB259" i="11"/>
  <c r="AF26" i="14" s="1"/>
  <c r="AA259" i="11"/>
  <c r="AE26" i="14" s="1"/>
  <c r="Z259" i="11"/>
  <c r="AD26" i="14" s="1"/>
  <c r="Y259" i="11"/>
  <c r="AC26" i="14" s="1"/>
  <c r="X259" i="11"/>
  <c r="AB26" i="14" s="1"/>
  <c r="W259" i="11"/>
  <c r="W26" i="14" s="1"/>
  <c r="V259" i="11"/>
  <c r="V26" i="14" s="1"/>
  <c r="X26" i="14" s="1"/>
  <c r="U259" i="11"/>
  <c r="T26" i="14" s="1"/>
  <c r="T259" i="11"/>
  <c r="S26" i="14" s="1"/>
  <c r="S259" i="11"/>
  <c r="R26" i="14" s="1"/>
  <c r="R259" i="11"/>
  <c r="Q26" i="14" s="1"/>
  <c r="Q259" i="11"/>
  <c r="P26" i="14" s="1"/>
  <c r="P259" i="11"/>
  <c r="M26" i="14" s="1"/>
  <c r="O259" i="11"/>
  <c r="L26" i="14" s="1"/>
  <c r="N259" i="11"/>
  <c r="J26" i="14" s="1"/>
  <c r="M259" i="11"/>
  <c r="L259" i="11"/>
  <c r="H26" i="14" s="1"/>
  <c r="K259" i="11"/>
  <c r="G26" i="14" s="1"/>
  <c r="J256" i="11"/>
  <c r="I256" i="11"/>
  <c r="J255" i="11"/>
  <c r="I255" i="11"/>
  <c r="J254" i="11"/>
  <c r="I254" i="11"/>
  <c r="J253" i="11"/>
  <c r="I253" i="11"/>
  <c r="J252" i="11"/>
  <c r="I252" i="11"/>
  <c r="J251" i="11"/>
  <c r="I251" i="11"/>
  <c r="J250" i="11"/>
  <c r="I250" i="11"/>
  <c r="AM249" i="11"/>
  <c r="AV25" i="14" s="1"/>
  <c r="AL249" i="11"/>
  <c r="AU25" i="14" s="1"/>
  <c r="AK249" i="11"/>
  <c r="AT25" i="14" s="1"/>
  <c r="AJ249" i="11"/>
  <c r="AS25" i="14" s="1"/>
  <c r="AI249" i="11"/>
  <c r="AR25" i="14" s="1"/>
  <c r="AH249" i="11"/>
  <c r="AP25" i="14" s="1"/>
  <c r="AG249" i="11"/>
  <c r="AO25" i="14" s="1"/>
  <c r="AQ25" i="14" s="1"/>
  <c r="AF249" i="11"/>
  <c r="AN25" i="14" s="1"/>
  <c r="AE249" i="11"/>
  <c r="AL25" i="14" s="1"/>
  <c r="AD249" i="11"/>
  <c r="AK25" i="14" s="1"/>
  <c r="AC249" i="11"/>
  <c r="AG25" i="14" s="1"/>
  <c r="AB249" i="11"/>
  <c r="AF25" i="14" s="1"/>
  <c r="AA249" i="11"/>
  <c r="AE25" i="14" s="1"/>
  <c r="Z249" i="11"/>
  <c r="AD25" i="14" s="1"/>
  <c r="Y249" i="11"/>
  <c r="AC25" i="14" s="1"/>
  <c r="X249" i="11"/>
  <c r="AB25" i="14" s="1"/>
  <c r="W249" i="11"/>
  <c r="W25" i="14" s="1"/>
  <c r="V249" i="11"/>
  <c r="V25" i="14" s="1"/>
  <c r="U249" i="11"/>
  <c r="T25" i="14" s="1"/>
  <c r="T249" i="11"/>
  <c r="S25" i="14" s="1"/>
  <c r="S249" i="11"/>
  <c r="R25" i="14" s="1"/>
  <c r="R249" i="11"/>
  <c r="Q25" i="14" s="1"/>
  <c r="Q249" i="11"/>
  <c r="P25" i="14" s="1"/>
  <c r="P249" i="11"/>
  <c r="M25" i="14" s="1"/>
  <c r="O249" i="11"/>
  <c r="N249" i="11"/>
  <c r="J25" i="14" s="1"/>
  <c r="M249" i="11"/>
  <c r="I25" i="14" s="1"/>
  <c r="L249" i="11"/>
  <c r="H25" i="14" s="1"/>
  <c r="K249" i="11"/>
  <c r="G25" i="14" s="1"/>
  <c r="J246" i="11"/>
  <c r="I246" i="11"/>
  <c r="J245" i="11"/>
  <c r="I245" i="11"/>
  <c r="J244" i="11"/>
  <c r="I244" i="11"/>
  <c r="J243" i="11"/>
  <c r="I243" i="11"/>
  <c r="J242" i="11"/>
  <c r="I242" i="11"/>
  <c r="J241" i="11"/>
  <c r="I241" i="11"/>
  <c r="J240" i="11"/>
  <c r="I240" i="11"/>
  <c r="AM239" i="11"/>
  <c r="AV24" i="14" s="1"/>
  <c r="AL239" i="11"/>
  <c r="AU24" i="14" s="1"/>
  <c r="AK239" i="11"/>
  <c r="AT24" i="14" s="1"/>
  <c r="AJ239" i="11"/>
  <c r="AS24" i="14" s="1"/>
  <c r="AI239" i="11"/>
  <c r="AR24" i="14" s="1"/>
  <c r="AH239" i="11"/>
  <c r="AP24" i="14" s="1"/>
  <c r="AG239" i="11"/>
  <c r="AO24" i="14" s="1"/>
  <c r="AF239" i="11"/>
  <c r="AN24" i="14" s="1"/>
  <c r="AE239" i="11"/>
  <c r="AL24" i="14" s="1"/>
  <c r="AD239" i="11"/>
  <c r="AK24" i="14" s="1"/>
  <c r="AC239" i="11"/>
  <c r="AG24" i="14" s="1"/>
  <c r="AB239" i="11"/>
  <c r="AF24" i="14" s="1"/>
  <c r="AA239" i="11"/>
  <c r="AE24" i="14" s="1"/>
  <c r="Z239" i="11"/>
  <c r="AD24" i="14" s="1"/>
  <c r="Y239" i="11"/>
  <c r="AC24" i="14" s="1"/>
  <c r="X239" i="11"/>
  <c r="AB24" i="14" s="1"/>
  <c r="W239" i="11"/>
  <c r="W24" i="14" s="1"/>
  <c r="V239" i="11"/>
  <c r="V24" i="14" s="1"/>
  <c r="U239" i="11"/>
  <c r="T24" i="14" s="1"/>
  <c r="T239" i="11"/>
  <c r="S24" i="14" s="1"/>
  <c r="S239" i="11"/>
  <c r="R24" i="14" s="1"/>
  <c r="R239" i="11"/>
  <c r="Q24" i="14" s="1"/>
  <c r="Q239" i="11"/>
  <c r="P24" i="14" s="1"/>
  <c r="P239" i="11"/>
  <c r="M24" i="14" s="1"/>
  <c r="O239" i="11"/>
  <c r="N239" i="11"/>
  <c r="J24" i="14" s="1"/>
  <c r="M239" i="11"/>
  <c r="I24" i="14" s="1"/>
  <c r="L239" i="11"/>
  <c r="H24" i="14" s="1"/>
  <c r="K239" i="11"/>
  <c r="G24" i="14" s="1"/>
  <c r="J236" i="11"/>
  <c r="I236" i="11"/>
  <c r="J235" i="11"/>
  <c r="I235" i="11"/>
  <c r="J234" i="11"/>
  <c r="I234" i="11"/>
  <c r="J233" i="11"/>
  <c r="I233" i="11"/>
  <c r="J232" i="11"/>
  <c r="I232" i="11"/>
  <c r="J231" i="11"/>
  <c r="I231" i="11"/>
  <c r="J230" i="11"/>
  <c r="I230" i="11"/>
  <c r="AM229" i="11"/>
  <c r="AV23" i="14" s="1"/>
  <c r="AL229" i="11"/>
  <c r="AU23" i="14" s="1"/>
  <c r="AK229" i="11"/>
  <c r="AT23" i="14" s="1"/>
  <c r="AJ229" i="11"/>
  <c r="AS23" i="14" s="1"/>
  <c r="AI229" i="11"/>
  <c r="AR23" i="14" s="1"/>
  <c r="AH229" i="11"/>
  <c r="AP23" i="14" s="1"/>
  <c r="AG229" i="11"/>
  <c r="AO23" i="14" s="1"/>
  <c r="AF229" i="11"/>
  <c r="AN23" i="14" s="1"/>
  <c r="AE229" i="11"/>
  <c r="AL23" i="14" s="1"/>
  <c r="AD229" i="11"/>
  <c r="AK23" i="14" s="1"/>
  <c r="AC229" i="11"/>
  <c r="AG23" i="14" s="1"/>
  <c r="AB229" i="11"/>
  <c r="AF23" i="14" s="1"/>
  <c r="AA229" i="11"/>
  <c r="AE23" i="14" s="1"/>
  <c r="Z229" i="11"/>
  <c r="AD23" i="14" s="1"/>
  <c r="Y229" i="11"/>
  <c r="AC23" i="14" s="1"/>
  <c r="X229" i="11"/>
  <c r="AB23" i="14" s="1"/>
  <c r="W229" i="11"/>
  <c r="W23" i="14" s="1"/>
  <c r="V229" i="11"/>
  <c r="V23" i="14" s="1"/>
  <c r="U229" i="11"/>
  <c r="T23" i="14" s="1"/>
  <c r="T229" i="11"/>
  <c r="S23" i="14" s="1"/>
  <c r="S229" i="11"/>
  <c r="R23" i="14" s="1"/>
  <c r="R229" i="11"/>
  <c r="Q23" i="14" s="1"/>
  <c r="Q229" i="11"/>
  <c r="P23" i="14" s="1"/>
  <c r="P229" i="11"/>
  <c r="M23" i="14" s="1"/>
  <c r="O229" i="11"/>
  <c r="N229" i="11"/>
  <c r="J23" i="14" s="1"/>
  <c r="M229" i="11"/>
  <c r="I23" i="14" s="1"/>
  <c r="L229" i="11"/>
  <c r="H23" i="14" s="1"/>
  <c r="K229" i="11"/>
  <c r="J226" i="11"/>
  <c r="I226" i="11"/>
  <c r="J225" i="11"/>
  <c r="I225" i="11"/>
  <c r="J224" i="11"/>
  <c r="I224" i="11"/>
  <c r="J223" i="11"/>
  <c r="I223" i="11"/>
  <c r="J222" i="11"/>
  <c r="I222" i="11"/>
  <c r="J221" i="11"/>
  <c r="I221" i="11"/>
  <c r="J220" i="11"/>
  <c r="I220" i="11"/>
  <c r="AM219" i="11"/>
  <c r="AV22" i="14" s="1"/>
  <c r="AL219" i="11"/>
  <c r="AU22" i="14" s="1"/>
  <c r="AK219" i="11"/>
  <c r="AT22" i="14" s="1"/>
  <c r="AJ219" i="11"/>
  <c r="AS22" i="14" s="1"/>
  <c r="AI219" i="11"/>
  <c r="AR22" i="14" s="1"/>
  <c r="AH219" i="11"/>
  <c r="AP22" i="14" s="1"/>
  <c r="AG219" i="11"/>
  <c r="AO22" i="14" s="1"/>
  <c r="AF219" i="11"/>
  <c r="AN22" i="14" s="1"/>
  <c r="AE219" i="11"/>
  <c r="AL22" i="14" s="1"/>
  <c r="AD219" i="11"/>
  <c r="AK22" i="14" s="1"/>
  <c r="AC219" i="11"/>
  <c r="AG22" i="14" s="1"/>
  <c r="AB219" i="11"/>
  <c r="AF22" i="14" s="1"/>
  <c r="AA219" i="11"/>
  <c r="AE22" i="14" s="1"/>
  <c r="Z219" i="11"/>
  <c r="AD22" i="14" s="1"/>
  <c r="Y219" i="11"/>
  <c r="AC22" i="14" s="1"/>
  <c r="X219" i="11"/>
  <c r="AB22" i="14" s="1"/>
  <c r="W219" i="11"/>
  <c r="W22" i="14" s="1"/>
  <c r="V219" i="11"/>
  <c r="V22" i="14" s="1"/>
  <c r="U219" i="11"/>
  <c r="T22" i="14" s="1"/>
  <c r="T219" i="11"/>
  <c r="S22" i="14" s="1"/>
  <c r="S219" i="11"/>
  <c r="R22" i="14" s="1"/>
  <c r="R219" i="11"/>
  <c r="Q22" i="14" s="1"/>
  <c r="Q219" i="11"/>
  <c r="P22" i="14" s="1"/>
  <c r="P219" i="11"/>
  <c r="M22" i="14" s="1"/>
  <c r="O219" i="11"/>
  <c r="N219" i="11"/>
  <c r="M219" i="11"/>
  <c r="I22" i="14" s="1"/>
  <c r="L219" i="11"/>
  <c r="H22" i="14" s="1"/>
  <c r="K219" i="11"/>
  <c r="J216" i="11"/>
  <c r="I216" i="11"/>
  <c r="J215" i="11"/>
  <c r="I215" i="11"/>
  <c r="J214" i="11"/>
  <c r="I214" i="11"/>
  <c r="J213" i="11"/>
  <c r="I213" i="11"/>
  <c r="J212" i="11"/>
  <c r="I212" i="11"/>
  <c r="J211" i="11"/>
  <c r="I211" i="11"/>
  <c r="J210" i="11"/>
  <c r="I210" i="11"/>
  <c r="AM209" i="11"/>
  <c r="AV21" i="14" s="1"/>
  <c r="AL209" i="11"/>
  <c r="AU21" i="14" s="1"/>
  <c r="AK209" i="11"/>
  <c r="AT21" i="14" s="1"/>
  <c r="AJ209" i="11"/>
  <c r="AS21" i="14" s="1"/>
  <c r="AI209" i="11"/>
  <c r="AR21" i="14" s="1"/>
  <c r="AH209" i="11"/>
  <c r="AP21" i="14" s="1"/>
  <c r="AG209" i="11"/>
  <c r="AO21" i="14" s="1"/>
  <c r="AQ21" i="14" s="1"/>
  <c r="AF209" i="11"/>
  <c r="AN21" i="14" s="1"/>
  <c r="AE209" i="11"/>
  <c r="AL21" i="14" s="1"/>
  <c r="AD209" i="11"/>
  <c r="AK21" i="14" s="1"/>
  <c r="AC209" i="11"/>
  <c r="AG21" i="14" s="1"/>
  <c r="AB209" i="11"/>
  <c r="AF21" i="14" s="1"/>
  <c r="AA209" i="11"/>
  <c r="AE21" i="14" s="1"/>
  <c r="Z209" i="11"/>
  <c r="AD21" i="14" s="1"/>
  <c r="Y209" i="11"/>
  <c r="AC21" i="14" s="1"/>
  <c r="X209" i="11"/>
  <c r="AB21" i="14" s="1"/>
  <c r="W209" i="11"/>
  <c r="W21" i="14" s="1"/>
  <c r="V209" i="11"/>
  <c r="V21" i="14" s="1"/>
  <c r="U209" i="11"/>
  <c r="T21" i="14" s="1"/>
  <c r="T209" i="11"/>
  <c r="S21" i="14" s="1"/>
  <c r="S209" i="11"/>
  <c r="R21" i="14" s="1"/>
  <c r="R209" i="11"/>
  <c r="Q21" i="14" s="1"/>
  <c r="Q209" i="11"/>
  <c r="P21" i="14" s="1"/>
  <c r="P209" i="11"/>
  <c r="M21" i="14" s="1"/>
  <c r="O209" i="11"/>
  <c r="N209" i="11"/>
  <c r="J21" i="14" s="1"/>
  <c r="M209" i="11"/>
  <c r="I21" i="14" s="1"/>
  <c r="L209" i="11"/>
  <c r="H21" i="14" s="1"/>
  <c r="K209" i="11"/>
  <c r="G21" i="14" s="1"/>
  <c r="J206" i="11"/>
  <c r="I206" i="11"/>
  <c r="J205" i="11"/>
  <c r="I205" i="11"/>
  <c r="J204" i="11"/>
  <c r="I204" i="11"/>
  <c r="J203" i="11"/>
  <c r="I203" i="11"/>
  <c r="J202" i="11"/>
  <c r="I202" i="11"/>
  <c r="J201" i="11"/>
  <c r="I201" i="11"/>
  <c r="J200" i="11"/>
  <c r="I200" i="11"/>
  <c r="AM199" i="11"/>
  <c r="AV20" i="14" s="1"/>
  <c r="AL199" i="11"/>
  <c r="AU20" i="14" s="1"/>
  <c r="AK199" i="11"/>
  <c r="AT20" i="14" s="1"/>
  <c r="AJ199" i="11"/>
  <c r="AS20" i="14" s="1"/>
  <c r="AI199" i="11"/>
  <c r="AR20" i="14" s="1"/>
  <c r="AH199" i="11"/>
  <c r="AP20" i="14" s="1"/>
  <c r="AG199" i="11"/>
  <c r="AO20" i="14" s="1"/>
  <c r="AF199" i="11"/>
  <c r="AN20" i="14" s="1"/>
  <c r="AE199" i="11"/>
  <c r="AL20" i="14" s="1"/>
  <c r="AD199" i="11"/>
  <c r="AK20" i="14" s="1"/>
  <c r="AC199" i="11"/>
  <c r="AG20" i="14" s="1"/>
  <c r="AB199" i="11"/>
  <c r="AF20" i="14" s="1"/>
  <c r="AA199" i="11"/>
  <c r="AE20" i="14" s="1"/>
  <c r="Z199" i="11"/>
  <c r="AD20" i="14" s="1"/>
  <c r="Y199" i="11"/>
  <c r="AC20" i="14" s="1"/>
  <c r="X199" i="11"/>
  <c r="AB20" i="14" s="1"/>
  <c r="W199" i="11"/>
  <c r="W20" i="14" s="1"/>
  <c r="V199" i="11"/>
  <c r="V20" i="14" s="1"/>
  <c r="U199" i="11"/>
  <c r="T20" i="14" s="1"/>
  <c r="T199" i="11"/>
  <c r="S20" i="14" s="1"/>
  <c r="S199" i="11"/>
  <c r="R20" i="14" s="1"/>
  <c r="R199" i="11"/>
  <c r="Q20" i="14" s="1"/>
  <c r="Q199" i="11"/>
  <c r="P20" i="14" s="1"/>
  <c r="P199" i="11"/>
  <c r="M20" i="14" s="1"/>
  <c r="O199" i="11"/>
  <c r="N199" i="11"/>
  <c r="J20" i="14" s="1"/>
  <c r="M199" i="11"/>
  <c r="I20" i="14" s="1"/>
  <c r="L199" i="11"/>
  <c r="H20" i="14" s="1"/>
  <c r="K199" i="11"/>
  <c r="G20" i="14" s="1"/>
  <c r="J196" i="11"/>
  <c r="I196" i="11"/>
  <c r="J195" i="11"/>
  <c r="I195" i="11"/>
  <c r="J194" i="11"/>
  <c r="I194" i="11"/>
  <c r="J193" i="11"/>
  <c r="I193" i="11"/>
  <c r="J192" i="11"/>
  <c r="I192" i="11"/>
  <c r="J191" i="11"/>
  <c r="I191" i="11"/>
  <c r="J190" i="11"/>
  <c r="I190" i="11"/>
  <c r="AM189" i="11"/>
  <c r="AV19" i="14" s="1"/>
  <c r="AL189" i="11"/>
  <c r="AU19" i="14" s="1"/>
  <c r="AK189" i="11"/>
  <c r="AT19" i="14" s="1"/>
  <c r="AJ189" i="11"/>
  <c r="AS19" i="14" s="1"/>
  <c r="AI189" i="11"/>
  <c r="AR19" i="14" s="1"/>
  <c r="AH189" i="11"/>
  <c r="AP19" i="14" s="1"/>
  <c r="AG189" i="11"/>
  <c r="AO19" i="14" s="1"/>
  <c r="AF189" i="11"/>
  <c r="AN19" i="14" s="1"/>
  <c r="AE189" i="11"/>
  <c r="AL19" i="14" s="1"/>
  <c r="AD189" i="11"/>
  <c r="AK19" i="14" s="1"/>
  <c r="AC189" i="11"/>
  <c r="AG19" i="14" s="1"/>
  <c r="AB189" i="11"/>
  <c r="AF19" i="14" s="1"/>
  <c r="AA189" i="11"/>
  <c r="AE19" i="14" s="1"/>
  <c r="Z189" i="11"/>
  <c r="AD19" i="14" s="1"/>
  <c r="Y189" i="11"/>
  <c r="AC19" i="14" s="1"/>
  <c r="X189" i="11"/>
  <c r="AB19" i="14" s="1"/>
  <c r="W189" i="11"/>
  <c r="W19" i="14" s="1"/>
  <c r="V189" i="11"/>
  <c r="V19" i="14" s="1"/>
  <c r="U189" i="11"/>
  <c r="T19" i="14" s="1"/>
  <c r="T189" i="11"/>
  <c r="S19" i="14" s="1"/>
  <c r="S189" i="11"/>
  <c r="R19" i="14" s="1"/>
  <c r="R189" i="11"/>
  <c r="Q19" i="14" s="1"/>
  <c r="Q189" i="11"/>
  <c r="P19" i="14" s="1"/>
  <c r="P189" i="11"/>
  <c r="M19" i="14" s="1"/>
  <c r="O189" i="11"/>
  <c r="N189" i="11"/>
  <c r="J19" i="14" s="1"/>
  <c r="M189" i="11"/>
  <c r="I19" i="14" s="1"/>
  <c r="L189" i="11"/>
  <c r="H19" i="14" s="1"/>
  <c r="K189" i="11"/>
  <c r="J186" i="11"/>
  <c r="I186" i="11"/>
  <c r="J185" i="11"/>
  <c r="I185" i="11"/>
  <c r="J184" i="11"/>
  <c r="I184" i="11"/>
  <c r="J183" i="11"/>
  <c r="I183" i="11"/>
  <c r="J182" i="11"/>
  <c r="I182" i="11"/>
  <c r="J181" i="11"/>
  <c r="I181" i="11"/>
  <c r="J180" i="11"/>
  <c r="I180" i="11"/>
  <c r="AM179" i="11"/>
  <c r="AV18" i="14" s="1"/>
  <c r="AL179" i="11"/>
  <c r="AU18" i="14" s="1"/>
  <c r="AK179" i="11"/>
  <c r="AT18" i="14" s="1"/>
  <c r="AJ179" i="11"/>
  <c r="AS18" i="14" s="1"/>
  <c r="AI179" i="11"/>
  <c r="AR18" i="14" s="1"/>
  <c r="AH179" i="11"/>
  <c r="AP18" i="14" s="1"/>
  <c r="AG179" i="11"/>
  <c r="AO18" i="14" s="1"/>
  <c r="AF179" i="11"/>
  <c r="AN18" i="14" s="1"/>
  <c r="AE179" i="11"/>
  <c r="AL18" i="14" s="1"/>
  <c r="AD179" i="11"/>
  <c r="AK18" i="14" s="1"/>
  <c r="AC179" i="11"/>
  <c r="AG18" i="14" s="1"/>
  <c r="AB179" i="11"/>
  <c r="AF18" i="14" s="1"/>
  <c r="AA179" i="11"/>
  <c r="AE18" i="14" s="1"/>
  <c r="Z179" i="11"/>
  <c r="AD18" i="14" s="1"/>
  <c r="Y179" i="11"/>
  <c r="AC18" i="14" s="1"/>
  <c r="X179" i="11"/>
  <c r="AB18" i="14" s="1"/>
  <c r="W179" i="11"/>
  <c r="W18" i="14" s="1"/>
  <c r="V179" i="11"/>
  <c r="V18" i="14" s="1"/>
  <c r="U179" i="11"/>
  <c r="T18" i="14" s="1"/>
  <c r="T179" i="11"/>
  <c r="S18" i="14" s="1"/>
  <c r="S179" i="11"/>
  <c r="R18" i="14" s="1"/>
  <c r="R179" i="11"/>
  <c r="Q18" i="14" s="1"/>
  <c r="Q179" i="11"/>
  <c r="P18" i="14" s="1"/>
  <c r="P179" i="11"/>
  <c r="M18" i="14" s="1"/>
  <c r="O179" i="11"/>
  <c r="N179" i="11"/>
  <c r="M179" i="11"/>
  <c r="I18" i="14" s="1"/>
  <c r="L179" i="11"/>
  <c r="H18" i="14" s="1"/>
  <c r="K179" i="11"/>
  <c r="J176" i="11"/>
  <c r="I176" i="11"/>
  <c r="J175" i="11"/>
  <c r="I175" i="11"/>
  <c r="J174" i="11"/>
  <c r="I174" i="11"/>
  <c r="J173" i="11"/>
  <c r="I173" i="11"/>
  <c r="J172" i="11"/>
  <c r="I172" i="11"/>
  <c r="J171" i="11"/>
  <c r="I171" i="11"/>
  <c r="J170" i="11"/>
  <c r="I170" i="11"/>
  <c r="AM169" i="11"/>
  <c r="AV17" i="14" s="1"/>
  <c r="AL169" i="11"/>
  <c r="AU17" i="14" s="1"/>
  <c r="AK169" i="11"/>
  <c r="AT17" i="14" s="1"/>
  <c r="AJ169" i="11"/>
  <c r="AS17" i="14" s="1"/>
  <c r="AI169" i="11"/>
  <c r="AR17" i="14" s="1"/>
  <c r="AH169" i="11"/>
  <c r="AP17" i="14" s="1"/>
  <c r="AG169" i="11"/>
  <c r="AO17" i="14" s="1"/>
  <c r="AF169" i="11"/>
  <c r="AN17" i="14" s="1"/>
  <c r="AE169" i="11"/>
  <c r="AL17" i="14" s="1"/>
  <c r="AD169" i="11"/>
  <c r="AK17" i="14" s="1"/>
  <c r="AC169" i="11"/>
  <c r="AG17" i="14" s="1"/>
  <c r="AB169" i="11"/>
  <c r="AF17" i="14" s="1"/>
  <c r="AA169" i="11"/>
  <c r="AE17" i="14" s="1"/>
  <c r="Z169" i="11"/>
  <c r="AD17" i="14" s="1"/>
  <c r="Y169" i="11"/>
  <c r="AC17" i="14" s="1"/>
  <c r="X169" i="11"/>
  <c r="AB17" i="14" s="1"/>
  <c r="W169" i="11"/>
  <c r="W17" i="14" s="1"/>
  <c r="V169" i="11"/>
  <c r="V17" i="14" s="1"/>
  <c r="U169" i="11"/>
  <c r="T17" i="14" s="1"/>
  <c r="T169" i="11"/>
  <c r="S17" i="14" s="1"/>
  <c r="S169" i="11"/>
  <c r="R17" i="14" s="1"/>
  <c r="R169" i="11"/>
  <c r="Q17" i="14" s="1"/>
  <c r="Q169" i="11"/>
  <c r="P17" i="14" s="1"/>
  <c r="P169" i="11"/>
  <c r="M17" i="14" s="1"/>
  <c r="O169" i="11"/>
  <c r="N169" i="11"/>
  <c r="J17" i="14" s="1"/>
  <c r="M169" i="11"/>
  <c r="I17" i="14" s="1"/>
  <c r="L169" i="11"/>
  <c r="H17" i="14" s="1"/>
  <c r="K169" i="11"/>
  <c r="G17" i="14" s="1"/>
  <c r="J166" i="11"/>
  <c r="I166" i="11"/>
  <c r="J165" i="11"/>
  <c r="I165" i="11"/>
  <c r="J164" i="11"/>
  <c r="I164" i="11"/>
  <c r="J163" i="11"/>
  <c r="I163" i="11"/>
  <c r="J162" i="11"/>
  <c r="I162" i="11"/>
  <c r="J161" i="11"/>
  <c r="I161" i="11"/>
  <c r="J160" i="11"/>
  <c r="I160" i="11"/>
  <c r="AM159" i="11"/>
  <c r="AV16" i="14" s="1"/>
  <c r="AL159" i="11"/>
  <c r="AU16" i="14" s="1"/>
  <c r="AK159" i="11"/>
  <c r="AT16" i="14" s="1"/>
  <c r="AJ159" i="11"/>
  <c r="AS16" i="14" s="1"/>
  <c r="AI159" i="11"/>
  <c r="AR16" i="14" s="1"/>
  <c r="AH159" i="11"/>
  <c r="AP16" i="14" s="1"/>
  <c r="AG159" i="11"/>
  <c r="AO16" i="14" s="1"/>
  <c r="AF159" i="11"/>
  <c r="AN16" i="14" s="1"/>
  <c r="AE159" i="11"/>
  <c r="AL16" i="14" s="1"/>
  <c r="AD159" i="11"/>
  <c r="AK16" i="14" s="1"/>
  <c r="AC159" i="11"/>
  <c r="AG16" i="14" s="1"/>
  <c r="AB159" i="11"/>
  <c r="AF16" i="14" s="1"/>
  <c r="AA159" i="11"/>
  <c r="AE16" i="14" s="1"/>
  <c r="Z159" i="11"/>
  <c r="AD16" i="14" s="1"/>
  <c r="Y159" i="11"/>
  <c r="AC16" i="14" s="1"/>
  <c r="X159" i="11"/>
  <c r="AB16" i="14" s="1"/>
  <c r="W159" i="11"/>
  <c r="W16" i="14" s="1"/>
  <c r="V159" i="11"/>
  <c r="V16" i="14" s="1"/>
  <c r="U159" i="11"/>
  <c r="T16" i="14" s="1"/>
  <c r="T159" i="11"/>
  <c r="S16" i="14" s="1"/>
  <c r="S159" i="11"/>
  <c r="R16" i="14" s="1"/>
  <c r="R159" i="11"/>
  <c r="Q16" i="14" s="1"/>
  <c r="Q159" i="11"/>
  <c r="P159" i="11"/>
  <c r="M16" i="14" s="1"/>
  <c r="O159" i="11"/>
  <c r="N159" i="11"/>
  <c r="J16" i="14" s="1"/>
  <c r="M159" i="11"/>
  <c r="I16" i="14" s="1"/>
  <c r="L159" i="11"/>
  <c r="K159" i="11"/>
  <c r="J156" i="11"/>
  <c r="I156" i="11"/>
  <c r="J155" i="11"/>
  <c r="I155" i="11"/>
  <c r="J154" i="11"/>
  <c r="I154" i="11"/>
  <c r="J153" i="11"/>
  <c r="I153" i="11"/>
  <c r="J152" i="11"/>
  <c r="I152" i="11"/>
  <c r="J151" i="11"/>
  <c r="I151" i="11"/>
  <c r="J150" i="11"/>
  <c r="I150" i="11"/>
  <c r="AM149" i="11"/>
  <c r="AV15" i="14" s="1"/>
  <c r="AL149" i="11"/>
  <c r="AU15" i="14" s="1"/>
  <c r="AK149" i="11"/>
  <c r="AT15" i="14" s="1"/>
  <c r="AJ149" i="11"/>
  <c r="AS15" i="14" s="1"/>
  <c r="AI149" i="11"/>
  <c r="AR15" i="14" s="1"/>
  <c r="AH149" i="11"/>
  <c r="AP15" i="14" s="1"/>
  <c r="AG149" i="11"/>
  <c r="AO15" i="14" s="1"/>
  <c r="AF149" i="11"/>
  <c r="AN15" i="14" s="1"/>
  <c r="AE149" i="11"/>
  <c r="AL15" i="14" s="1"/>
  <c r="AD149" i="11"/>
  <c r="AK15" i="14" s="1"/>
  <c r="AC149" i="11"/>
  <c r="AG15" i="14" s="1"/>
  <c r="AB149" i="11"/>
  <c r="AF15" i="14" s="1"/>
  <c r="AA149" i="11"/>
  <c r="AE15" i="14" s="1"/>
  <c r="Z149" i="11"/>
  <c r="AD15" i="14" s="1"/>
  <c r="Y149" i="11"/>
  <c r="AC15" i="14" s="1"/>
  <c r="X149" i="11"/>
  <c r="AB15" i="14" s="1"/>
  <c r="W149" i="11"/>
  <c r="W15" i="14" s="1"/>
  <c r="V149" i="11"/>
  <c r="V15" i="14" s="1"/>
  <c r="U149" i="11"/>
  <c r="T15" i="14" s="1"/>
  <c r="T149" i="11"/>
  <c r="S15" i="14" s="1"/>
  <c r="S149" i="11"/>
  <c r="R15" i="14" s="1"/>
  <c r="R149" i="11"/>
  <c r="Q15" i="14" s="1"/>
  <c r="Q149" i="11"/>
  <c r="P15" i="14" s="1"/>
  <c r="P149" i="11"/>
  <c r="M15" i="14" s="1"/>
  <c r="O149" i="11"/>
  <c r="N149" i="11"/>
  <c r="M149" i="11"/>
  <c r="I15" i="14" s="1"/>
  <c r="L149" i="11"/>
  <c r="H15" i="14" s="1"/>
  <c r="K149" i="11"/>
  <c r="J146" i="11"/>
  <c r="I146" i="11"/>
  <c r="J145" i="11"/>
  <c r="I145" i="11"/>
  <c r="J144" i="11"/>
  <c r="I144" i="11"/>
  <c r="J143" i="11"/>
  <c r="I143" i="11"/>
  <c r="J142" i="11"/>
  <c r="I142" i="11"/>
  <c r="J141" i="11"/>
  <c r="I141" i="11"/>
  <c r="J140" i="11"/>
  <c r="I140" i="11"/>
  <c r="AM139" i="11"/>
  <c r="AV14" i="14" s="1"/>
  <c r="AL139" i="11"/>
  <c r="AU14" i="14" s="1"/>
  <c r="AK139" i="11"/>
  <c r="AT14" i="14" s="1"/>
  <c r="AJ139" i="11"/>
  <c r="AS14" i="14" s="1"/>
  <c r="AI139" i="11"/>
  <c r="AR14" i="14" s="1"/>
  <c r="AH139" i="11"/>
  <c r="AP14" i="14" s="1"/>
  <c r="AG139" i="11"/>
  <c r="AO14" i="14" s="1"/>
  <c r="AF139" i="11"/>
  <c r="AN14" i="14" s="1"/>
  <c r="AE139" i="11"/>
  <c r="AL14" i="14" s="1"/>
  <c r="AD139" i="11"/>
  <c r="AK14" i="14" s="1"/>
  <c r="AC139" i="11"/>
  <c r="AG14" i="14" s="1"/>
  <c r="AB139" i="11"/>
  <c r="AF14" i="14" s="1"/>
  <c r="AA139" i="11"/>
  <c r="AE14" i="14" s="1"/>
  <c r="Z139" i="11"/>
  <c r="AD14" i="14" s="1"/>
  <c r="Y139" i="11"/>
  <c r="AC14" i="14" s="1"/>
  <c r="X139" i="11"/>
  <c r="AB14" i="14" s="1"/>
  <c r="W139" i="11"/>
  <c r="W14" i="14" s="1"/>
  <c r="V139" i="11"/>
  <c r="V14" i="14" s="1"/>
  <c r="U139" i="11"/>
  <c r="T14" i="14" s="1"/>
  <c r="T139" i="11"/>
  <c r="S14" i="14" s="1"/>
  <c r="S139" i="11"/>
  <c r="R14" i="14" s="1"/>
  <c r="R139" i="11"/>
  <c r="Q14" i="14" s="1"/>
  <c r="Q139" i="11"/>
  <c r="P14" i="14" s="1"/>
  <c r="P139" i="11"/>
  <c r="M14" i="14" s="1"/>
  <c r="O139" i="11"/>
  <c r="N139" i="11"/>
  <c r="J14" i="14" s="1"/>
  <c r="M139" i="11"/>
  <c r="I14" i="14" s="1"/>
  <c r="L139" i="11"/>
  <c r="H14" i="14" s="1"/>
  <c r="K139" i="11"/>
  <c r="G14" i="14" s="1"/>
  <c r="J136" i="11"/>
  <c r="I136" i="11"/>
  <c r="J135" i="11"/>
  <c r="I135" i="11"/>
  <c r="J134" i="11"/>
  <c r="I134" i="11"/>
  <c r="J133" i="11"/>
  <c r="I133" i="11"/>
  <c r="J132" i="11"/>
  <c r="I132" i="11"/>
  <c r="J131" i="11"/>
  <c r="I131" i="11"/>
  <c r="J130" i="11"/>
  <c r="I130" i="11"/>
  <c r="AM129" i="11"/>
  <c r="AV13" i="14" s="1"/>
  <c r="AL129" i="11"/>
  <c r="AU13" i="14" s="1"/>
  <c r="AK129" i="11"/>
  <c r="AT13" i="14" s="1"/>
  <c r="AJ129" i="11"/>
  <c r="AS13" i="14" s="1"/>
  <c r="AI129" i="11"/>
  <c r="AR13" i="14" s="1"/>
  <c r="AH129" i="11"/>
  <c r="AP13" i="14" s="1"/>
  <c r="AG129" i="11"/>
  <c r="AO13" i="14" s="1"/>
  <c r="AF129" i="11"/>
  <c r="AN13" i="14" s="1"/>
  <c r="AE129" i="11"/>
  <c r="AL13" i="14" s="1"/>
  <c r="AD129" i="11"/>
  <c r="AK13" i="14" s="1"/>
  <c r="AC129" i="11"/>
  <c r="AG13" i="14" s="1"/>
  <c r="AB129" i="11"/>
  <c r="AF13" i="14" s="1"/>
  <c r="AA129" i="11"/>
  <c r="AE13" i="14" s="1"/>
  <c r="Z129" i="11"/>
  <c r="AD13" i="14" s="1"/>
  <c r="Y129" i="11"/>
  <c r="AC13" i="14" s="1"/>
  <c r="X129" i="11"/>
  <c r="AB13" i="14" s="1"/>
  <c r="W129" i="11"/>
  <c r="W13" i="14" s="1"/>
  <c r="V129" i="11"/>
  <c r="V13" i="14" s="1"/>
  <c r="U129" i="11"/>
  <c r="T13" i="14" s="1"/>
  <c r="T129" i="11"/>
  <c r="S13" i="14" s="1"/>
  <c r="S129" i="11"/>
  <c r="R13" i="14" s="1"/>
  <c r="R129" i="11"/>
  <c r="Q13" i="14" s="1"/>
  <c r="Q129" i="11"/>
  <c r="P13" i="14" s="1"/>
  <c r="P129" i="11"/>
  <c r="M13" i="14" s="1"/>
  <c r="O129" i="11"/>
  <c r="N129" i="11"/>
  <c r="J13" i="14" s="1"/>
  <c r="M129" i="11"/>
  <c r="I13" i="14" s="1"/>
  <c r="L129" i="11"/>
  <c r="H13" i="14" s="1"/>
  <c r="K129" i="11"/>
  <c r="G13" i="14" s="1"/>
  <c r="J126" i="11"/>
  <c r="I126" i="11"/>
  <c r="J125" i="11"/>
  <c r="I125" i="11"/>
  <c r="J124" i="11"/>
  <c r="I124" i="11"/>
  <c r="J123" i="11"/>
  <c r="I123" i="11"/>
  <c r="J122" i="11"/>
  <c r="I122" i="11"/>
  <c r="J121" i="11"/>
  <c r="I121" i="11"/>
  <c r="J120" i="11"/>
  <c r="I120" i="11"/>
  <c r="AM119" i="11"/>
  <c r="AV12" i="14" s="1"/>
  <c r="AL119" i="11"/>
  <c r="AU12" i="14" s="1"/>
  <c r="AK119" i="11"/>
  <c r="AT12" i="14" s="1"/>
  <c r="AJ119" i="11"/>
  <c r="AS12" i="14" s="1"/>
  <c r="AI119" i="11"/>
  <c r="AR12" i="14" s="1"/>
  <c r="AH119" i="11"/>
  <c r="AP12" i="14" s="1"/>
  <c r="AG119" i="11"/>
  <c r="AO12" i="14" s="1"/>
  <c r="AF119" i="11"/>
  <c r="AN12" i="14" s="1"/>
  <c r="AE119" i="11"/>
  <c r="AL12" i="14" s="1"/>
  <c r="AD119" i="11"/>
  <c r="AK12" i="14" s="1"/>
  <c r="AC119" i="11"/>
  <c r="AG12" i="14" s="1"/>
  <c r="AB119" i="11"/>
  <c r="AF12" i="14" s="1"/>
  <c r="AA119" i="11"/>
  <c r="AE12" i="14" s="1"/>
  <c r="Z119" i="11"/>
  <c r="AD12" i="14" s="1"/>
  <c r="Y119" i="11"/>
  <c r="AC12" i="14" s="1"/>
  <c r="X119" i="11"/>
  <c r="AB12" i="14" s="1"/>
  <c r="W119" i="11"/>
  <c r="W12" i="14" s="1"/>
  <c r="V119" i="11"/>
  <c r="V12" i="14" s="1"/>
  <c r="U119" i="11"/>
  <c r="T12" i="14" s="1"/>
  <c r="T119" i="11"/>
  <c r="S12" i="14" s="1"/>
  <c r="S119" i="11"/>
  <c r="R12" i="14" s="1"/>
  <c r="R119" i="11"/>
  <c r="Q12" i="14" s="1"/>
  <c r="Q119" i="11"/>
  <c r="P12" i="14" s="1"/>
  <c r="P119" i="11"/>
  <c r="M12" i="14" s="1"/>
  <c r="O119" i="11"/>
  <c r="N119" i="11"/>
  <c r="J12" i="14" s="1"/>
  <c r="M119" i="11"/>
  <c r="I12" i="14" s="1"/>
  <c r="L119" i="11"/>
  <c r="H12" i="14" s="1"/>
  <c r="K119" i="11"/>
  <c r="G12" i="14" s="1"/>
  <c r="J116" i="11"/>
  <c r="I116" i="11"/>
  <c r="J115" i="11"/>
  <c r="I115" i="11"/>
  <c r="J114" i="11"/>
  <c r="I114" i="11"/>
  <c r="J113" i="11"/>
  <c r="I113" i="11"/>
  <c r="J112" i="11"/>
  <c r="I112" i="11"/>
  <c r="J111" i="11"/>
  <c r="I111" i="11"/>
  <c r="J110" i="11"/>
  <c r="I110" i="11"/>
  <c r="AM109" i="11"/>
  <c r="AV11" i="14" s="1"/>
  <c r="AL109" i="11"/>
  <c r="AU11" i="14" s="1"/>
  <c r="AK109" i="11"/>
  <c r="AT11" i="14" s="1"/>
  <c r="AJ109" i="11"/>
  <c r="AS11" i="14" s="1"/>
  <c r="AI109" i="11"/>
  <c r="AR11" i="14" s="1"/>
  <c r="AH109" i="11"/>
  <c r="AP11" i="14" s="1"/>
  <c r="AG109" i="11"/>
  <c r="AO11" i="14" s="1"/>
  <c r="AF109" i="11"/>
  <c r="AN11" i="14" s="1"/>
  <c r="AE109" i="11"/>
  <c r="AL11" i="14" s="1"/>
  <c r="AD109" i="11"/>
  <c r="AK11" i="14" s="1"/>
  <c r="AC109" i="11"/>
  <c r="AG11" i="14" s="1"/>
  <c r="AB109" i="11"/>
  <c r="AF11" i="14" s="1"/>
  <c r="AA109" i="11"/>
  <c r="AE11" i="14" s="1"/>
  <c r="Z109" i="11"/>
  <c r="AD11" i="14" s="1"/>
  <c r="Y109" i="11"/>
  <c r="AC11" i="14" s="1"/>
  <c r="X109" i="11"/>
  <c r="AB11" i="14" s="1"/>
  <c r="W109" i="11"/>
  <c r="W11" i="14" s="1"/>
  <c r="V109" i="11"/>
  <c r="V11" i="14" s="1"/>
  <c r="U109" i="11"/>
  <c r="T11" i="14" s="1"/>
  <c r="T109" i="11"/>
  <c r="S11" i="14" s="1"/>
  <c r="S109" i="11"/>
  <c r="R11" i="14" s="1"/>
  <c r="R109" i="11"/>
  <c r="Q11" i="14" s="1"/>
  <c r="Q109" i="11"/>
  <c r="P11" i="14" s="1"/>
  <c r="P109" i="11"/>
  <c r="M11" i="14" s="1"/>
  <c r="O109" i="11"/>
  <c r="N109" i="11"/>
  <c r="J11" i="14" s="1"/>
  <c r="M109" i="11"/>
  <c r="I11" i="14" s="1"/>
  <c r="L109" i="11"/>
  <c r="H11" i="14" s="1"/>
  <c r="K109" i="11"/>
  <c r="J106" i="11"/>
  <c r="I106" i="11"/>
  <c r="J105" i="11"/>
  <c r="I105" i="11"/>
  <c r="J104" i="11"/>
  <c r="I104" i="11"/>
  <c r="J103" i="11"/>
  <c r="I103" i="11"/>
  <c r="J102" i="11"/>
  <c r="I102" i="11"/>
  <c r="J101" i="11"/>
  <c r="I101" i="11"/>
  <c r="J100" i="11"/>
  <c r="I100" i="11"/>
  <c r="AM99" i="11"/>
  <c r="AV10" i="14" s="1"/>
  <c r="AL99" i="11"/>
  <c r="AU10" i="14" s="1"/>
  <c r="AK99" i="11"/>
  <c r="AT10" i="14" s="1"/>
  <c r="AJ99" i="11"/>
  <c r="AS10" i="14" s="1"/>
  <c r="AI99" i="11"/>
  <c r="AR10" i="14" s="1"/>
  <c r="AH99" i="11"/>
  <c r="AP10" i="14" s="1"/>
  <c r="AG99" i="11"/>
  <c r="AO10" i="14" s="1"/>
  <c r="AF99" i="11"/>
  <c r="AN10" i="14" s="1"/>
  <c r="AE99" i="11"/>
  <c r="AL10" i="14" s="1"/>
  <c r="AD99" i="11"/>
  <c r="AK10" i="14" s="1"/>
  <c r="AC99" i="11"/>
  <c r="AG10" i="14" s="1"/>
  <c r="AB99" i="11"/>
  <c r="AF10" i="14" s="1"/>
  <c r="AA99" i="11"/>
  <c r="AE10" i="14" s="1"/>
  <c r="Z99" i="11"/>
  <c r="AD10" i="14" s="1"/>
  <c r="Y99" i="11"/>
  <c r="AC10" i="14" s="1"/>
  <c r="X99" i="11"/>
  <c r="AB10" i="14" s="1"/>
  <c r="W99" i="11"/>
  <c r="W10" i="14" s="1"/>
  <c r="V99" i="11"/>
  <c r="V10" i="14" s="1"/>
  <c r="U99" i="11"/>
  <c r="T10" i="14" s="1"/>
  <c r="T99" i="11"/>
  <c r="S10" i="14" s="1"/>
  <c r="S99" i="11"/>
  <c r="R10" i="14" s="1"/>
  <c r="R99" i="11"/>
  <c r="Q10" i="14" s="1"/>
  <c r="Q99" i="11"/>
  <c r="P10" i="14" s="1"/>
  <c r="P99" i="11"/>
  <c r="M10" i="14" s="1"/>
  <c r="O99" i="11"/>
  <c r="N99" i="11"/>
  <c r="M99" i="11"/>
  <c r="I10" i="14" s="1"/>
  <c r="L99" i="11"/>
  <c r="H10" i="14" s="1"/>
  <c r="K99" i="11"/>
  <c r="J96" i="11"/>
  <c r="I96" i="11"/>
  <c r="J95" i="11"/>
  <c r="I95" i="11"/>
  <c r="J94" i="11"/>
  <c r="I94" i="11"/>
  <c r="J93" i="11"/>
  <c r="I93" i="11"/>
  <c r="J92" i="11"/>
  <c r="I92" i="11"/>
  <c r="J91" i="11"/>
  <c r="I91" i="11"/>
  <c r="J90" i="11"/>
  <c r="I90" i="11"/>
  <c r="AM89" i="11"/>
  <c r="AV9" i="14" s="1"/>
  <c r="AL89" i="11"/>
  <c r="AU9" i="14" s="1"/>
  <c r="AK89" i="11"/>
  <c r="AT9" i="14" s="1"/>
  <c r="AJ89" i="11"/>
  <c r="AS9" i="14" s="1"/>
  <c r="AI89" i="11"/>
  <c r="AR9" i="14" s="1"/>
  <c r="AH89" i="11"/>
  <c r="AP9" i="14" s="1"/>
  <c r="AG89" i="11"/>
  <c r="AO9" i="14" s="1"/>
  <c r="AF89" i="11"/>
  <c r="AN9" i="14" s="1"/>
  <c r="AE89" i="11"/>
  <c r="AL9" i="14" s="1"/>
  <c r="AD89" i="11"/>
  <c r="AK9" i="14" s="1"/>
  <c r="AC89" i="11"/>
  <c r="AG9" i="14" s="1"/>
  <c r="AB89" i="11"/>
  <c r="AF9" i="14" s="1"/>
  <c r="AA89" i="11"/>
  <c r="AE9" i="14" s="1"/>
  <c r="Z89" i="11"/>
  <c r="AD9" i="14" s="1"/>
  <c r="Y89" i="11"/>
  <c r="AC9" i="14" s="1"/>
  <c r="X89" i="11"/>
  <c r="AB9" i="14" s="1"/>
  <c r="W89" i="11"/>
  <c r="W9" i="14" s="1"/>
  <c r="V89" i="11"/>
  <c r="V9" i="14" s="1"/>
  <c r="U89" i="11"/>
  <c r="T9" i="14" s="1"/>
  <c r="T89" i="11"/>
  <c r="S9" i="14" s="1"/>
  <c r="S89" i="11"/>
  <c r="R9" i="14" s="1"/>
  <c r="R89" i="11"/>
  <c r="Q9" i="14" s="1"/>
  <c r="Q89" i="11"/>
  <c r="P9" i="14" s="1"/>
  <c r="P89" i="11"/>
  <c r="M9" i="14" s="1"/>
  <c r="O89" i="11"/>
  <c r="N89" i="11"/>
  <c r="J9" i="14" s="1"/>
  <c r="M89" i="11"/>
  <c r="I9" i="14" s="1"/>
  <c r="L89" i="11"/>
  <c r="H9" i="14" s="1"/>
  <c r="K89" i="11"/>
  <c r="G9" i="14" s="1"/>
  <c r="J86" i="11"/>
  <c r="I86" i="11"/>
  <c r="J85" i="11"/>
  <c r="I85" i="11"/>
  <c r="J84" i="11"/>
  <c r="I84" i="11"/>
  <c r="J83" i="11"/>
  <c r="I83" i="11"/>
  <c r="J82" i="11"/>
  <c r="I82" i="11"/>
  <c r="J81" i="11"/>
  <c r="I81" i="11"/>
  <c r="J80" i="11"/>
  <c r="I80" i="11"/>
  <c r="AM79" i="11"/>
  <c r="AV8" i="14" s="1"/>
  <c r="AL79" i="11"/>
  <c r="AU8" i="14" s="1"/>
  <c r="AK79" i="11"/>
  <c r="AT8" i="14" s="1"/>
  <c r="AJ79" i="11"/>
  <c r="AS8" i="14" s="1"/>
  <c r="AI79" i="11"/>
  <c r="AR8" i="14" s="1"/>
  <c r="AH79" i="11"/>
  <c r="AP8" i="14" s="1"/>
  <c r="AG79" i="11"/>
  <c r="AO8" i="14" s="1"/>
  <c r="AF79" i="11"/>
  <c r="AN8" i="14" s="1"/>
  <c r="AE79" i="11"/>
  <c r="AL8" i="14" s="1"/>
  <c r="AD79" i="11"/>
  <c r="AK8" i="14" s="1"/>
  <c r="AC79" i="11"/>
  <c r="AG8" i="14" s="1"/>
  <c r="AB79" i="11"/>
  <c r="AF8" i="14" s="1"/>
  <c r="AA79" i="11"/>
  <c r="AE8" i="14" s="1"/>
  <c r="Z79" i="11"/>
  <c r="AD8" i="14" s="1"/>
  <c r="Y79" i="11"/>
  <c r="AC8" i="14" s="1"/>
  <c r="X79" i="11"/>
  <c r="AB8" i="14" s="1"/>
  <c r="W79" i="11"/>
  <c r="W8" i="14" s="1"/>
  <c r="V79" i="11"/>
  <c r="V8" i="14" s="1"/>
  <c r="U79" i="11"/>
  <c r="T8" i="14" s="1"/>
  <c r="T79" i="11"/>
  <c r="S8" i="14" s="1"/>
  <c r="S79" i="11"/>
  <c r="R8" i="14" s="1"/>
  <c r="R79" i="11"/>
  <c r="Q8" i="14" s="1"/>
  <c r="Q79" i="11"/>
  <c r="P8" i="14" s="1"/>
  <c r="P79" i="11"/>
  <c r="M8" i="14" s="1"/>
  <c r="O79" i="11"/>
  <c r="N79" i="11"/>
  <c r="J8" i="14" s="1"/>
  <c r="M79" i="11"/>
  <c r="I8" i="14" s="1"/>
  <c r="L79" i="11"/>
  <c r="H8" i="14" s="1"/>
  <c r="K79" i="11"/>
  <c r="J76" i="11"/>
  <c r="I76" i="11"/>
  <c r="J75" i="11"/>
  <c r="I75" i="11"/>
  <c r="J74" i="11"/>
  <c r="I74" i="11"/>
  <c r="J73" i="11"/>
  <c r="I73" i="11"/>
  <c r="J72" i="11"/>
  <c r="I72" i="11"/>
  <c r="J71" i="11"/>
  <c r="I71" i="11"/>
  <c r="J70" i="11"/>
  <c r="I70" i="11"/>
  <c r="AM69" i="11"/>
  <c r="AV7" i="14" s="1"/>
  <c r="AL69" i="11"/>
  <c r="AU7" i="14" s="1"/>
  <c r="AK69" i="11"/>
  <c r="AT7" i="14" s="1"/>
  <c r="AJ69" i="11"/>
  <c r="AS7" i="14" s="1"/>
  <c r="AI69" i="11"/>
  <c r="AR7" i="14" s="1"/>
  <c r="AH69" i="11"/>
  <c r="AP7" i="14" s="1"/>
  <c r="AG69" i="11"/>
  <c r="AO7" i="14" s="1"/>
  <c r="AF69" i="11"/>
  <c r="AN7" i="14" s="1"/>
  <c r="AE69" i="11"/>
  <c r="AL7" i="14" s="1"/>
  <c r="AD69" i="11"/>
  <c r="AK7" i="14" s="1"/>
  <c r="AC69" i="11"/>
  <c r="AG7" i="14" s="1"/>
  <c r="AB69" i="11"/>
  <c r="AF7" i="14" s="1"/>
  <c r="AA69" i="11"/>
  <c r="AE7" i="14" s="1"/>
  <c r="Z69" i="11"/>
  <c r="AD7" i="14" s="1"/>
  <c r="Y69" i="11"/>
  <c r="AC7" i="14" s="1"/>
  <c r="X69" i="11"/>
  <c r="AB7" i="14" s="1"/>
  <c r="W69" i="11"/>
  <c r="W7" i="14" s="1"/>
  <c r="V69" i="11"/>
  <c r="V7" i="14" s="1"/>
  <c r="U69" i="11"/>
  <c r="T7" i="14" s="1"/>
  <c r="T69" i="11"/>
  <c r="S7" i="14" s="1"/>
  <c r="S69" i="11"/>
  <c r="R7" i="14" s="1"/>
  <c r="R69" i="11"/>
  <c r="Q7" i="14" s="1"/>
  <c r="Q69" i="11"/>
  <c r="P7" i="14" s="1"/>
  <c r="P69" i="11"/>
  <c r="M7" i="14" s="1"/>
  <c r="O69" i="11"/>
  <c r="L7" i="14" s="1"/>
  <c r="N69" i="11"/>
  <c r="J7" i="14" s="1"/>
  <c r="M69" i="11"/>
  <c r="I7" i="14" s="1"/>
  <c r="L69" i="11"/>
  <c r="H7" i="14" s="1"/>
  <c r="K69" i="11"/>
  <c r="J66" i="11"/>
  <c r="I66" i="11"/>
  <c r="J65" i="11"/>
  <c r="I65" i="11"/>
  <c r="J64" i="11"/>
  <c r="I64" i="11"/>
  <c r="J63" i="11"/>
  <c r="I63" i="11"/>
  <c r="J62" i="11"/>
  <c r="I62" i="11"/>
  <c r="J61" i="11"/>
  <c r="I61" i="11"/>
  <c r="J60" i="11"/>
  <c r="I60" i="11"/>
  <c r="AM59" i="11"/>
  <c r="AV6" i="14" s="1"/>
  <c r="AL59" i="11"/>
  <c r="AU6" i="14" s="1"/>
  <c r="AK59" i="11"/>
  <c r="AT6" i="14" s="1"/>
  <c r="AJ59" i="11"/>
  <c r="AS6" i="14" s="1"/>
  <c r="AI59" i="11"/>
  <c r="AR6" i="14" s="1"/>
  <c r="AH59" i="11"/>
  <c r="AP6" i="14" s="1"/>
  <c r="AG59" i="11"/>
  <c r="AO6" i="14" s="1"/>
  <c r="AF59" i="11"/>
  <c r="AN6" i="14" s="1"/>
  <c r="AE59" i="11"/>
  <c r="AL6" i="14" s="1"/>
  <c r="AD59" i="11"/>
  <c r="AK6" i="14" s="1"/>
  <c r="AC59" i="11"/>
  <c r="AG6" i="14" s="1"/>
  <c r="AB59" i="11"/>
  <c r="AF6" i="14" s="1"/>
  <c r="AA59" i="11"/>
  <c r="AE6" i="14" s="1"/>
  <c r="Z59" i="11"/>
  <c r="AD6" i="14" s="1"/>
  <c r="Y59" i="11"/>
  <c r="AC6" i="14" s="1"/>
  <c r="X59" i="11"/>
  <c r="AB6" i="14" s="1"/>
  <c r="W59" i="11"/>
  <c r="W6" i="14" s="1"/>
  <c r="V59" i="11"/>
  <c r="V6" i="14" s="1"/>
  <c r="U59" i="11"/>
  <c r="T6" i="14" s="1"/>
  <c r="T59" i="11"/>
  <c r="S6" i="14" s="1"/>
  <c r="S59" i="11"/>
  <c r="R6" i="14" s="1"/>
  <c r="R59" i="11"/>
  <c r="Q6" i="14" s="1"/>
  <c r="Q59" i="11"/>
  <c r="P6" i="14" s="1"/>
  <c r="P59" i="11"/>
  <c r="M6" i="14" s="1"/>
  <c r="O59" i="11"/>
  <c r="N59" i="11"/>
  <c r="J6" i="14" s="1"/>
  <c r="M59" i="11"/>
  <c r="I6" i="14" s="1"/>
  <c r="L59" i="11"/>
  <c r="H6" i="14" s="1"/>
  <c r="K59" i="11"/>
  <c r="G6" i="14" s="1"/>
  <c r="H12" i="13"/>
  <c r="H16" i="13"/>
  <c r="H20" i="13"/>
  <c r="H24" i="13"/>
  <c r="H28" i="13"/>
  <c r="H32" i="13"/>
  <c r="H36" i="13"/>
  <c r="H40" i="13"/>
  <c r="H44" i="13"/>
  <c r="H48" i="13"/>
  <c r="H52" i="13"/>
  <c r="H8" i="13"/>
  <c r="H4" i="13"/>
  <c r="I3" i="13"/>
  <c r="M8" i="13"/>
  <c r="M6" i="13"/>
  <c r="AH8" i="17" l="1"/>
  <c r="AG7" i="17"/>
  <c r="AG8" i="17"/>
  <c r="AF7" i="17"/>
  <c r="AF10" i="17" s="1"/>
  <c r="AF8" i="17"/>
  <c r="AF11" i="17" s="1"/>
  <c r="AI7" i="17"/>
  <c r="AR519" i="11" s="1"/>
  <c r="AI8" i="17"/>
  <c r="AI11" i="17" s="1"/>
  <c r="AH7" i="17"/>
  <c r="AR99" i="11"/>
  <c r="AR369" i="11"/>
  <c r="AR119" i="11"/>
  <c r="AQ11" i="14"/>
  <c r="J149" i="11"/>
  <c r="E15" i="14" s="1"/>
  <c r="U15" i="14"/>
  <c r="U19" i="14"/>
  <c r="AH21" i="14"/>
  <c r="U23" i="14"/>
  <c r="K24" i="14"/>
  <c r="AH25" i="14"/>
  <c r="U35" i="14"/>
  <c r="U43" i="14"/>
  <c r="AQ8" i="14"/>
  <c r="X13" i="14"/>
  <c r="AM13" i="14"/>
  <c r="U46" i="14"/>
  <c r="AH48" i="14"/>
  <c r="AQ48" i="14"/>
  <c r="X49" i="14"/>
  <c r="AM49" i="14"/>
  <c r="AQ52" i="14"/>
  <c r="X53" i="14"/>
  <c r="AM53" i="14"/>
  <c r="AH11" i="14"/>
  <c r="AH7" i="14"/>
  <c r="I129" i="11"/>
  <c r="C13" i="14" s="1"/>
  <c r="AJ47" i="14"/>
  <c r="X7" i="14"/>
  <c r="AM7" i="14"/>
  <c r="AM8" i="14"/>
  <c r="K9" i="14"/>
  <c r="AA17" i="14"/>
  <c r="X20" i="14"/>
  <c r="AM20" i="14"/>
  <c r="AA21" i="14"/>
  <c r="AH31" i="14"/>
  <c r="AQ31" i="14"/>
  <c r="X32" i="14"/>
  <c r="AM32" i="14"/>
  <c r="N33" i="14"/>
  <c r="AQ35" i="14"/>
  <c r="X36" i="14"/>
  <c r="AM36" i="14"/>
  <c r="AA37" i="14"/>
  <c r="N37" i="14"/>
  <c r="AQ39" i="14"/>
  <c r="AA40" i="14"/>
  <c r="X40" i="14"/>
  <c r="AH47" i="14"/>
  <c r="AQ14" i="14"/>
  <c r="AH18" i="14"/>
  <c r="AH22" i="14"/>
  <c r="AH26" i="14"/>
  <c r="AH28" i="14"/>
  <c r="AH29" i="14"/>
  <c r="AH38" i="14"/>
  <c r="AH42" i="14"/>
  <c r="X47" i="14"/>
  <c r="AM47" i="14"/>
  <c r="K32" i="14"/>
  <c r="AJ32" i="14"/>
  <c r="K44" i="14"/>
  <c r="AH45" i="14"/>
  <c r="I69" i="11"/>
  <c r="C7" i="14" s="1"/>
  <c r="G7" i="14"/>
  <c r="N7" i="14"/>
  <c r="U7" i="14"/>
  <c r="AJ8" i="14"/>
  <c r="AQ9" i="14"/>
  <c r="AQ10" i="14"/>
  <c r="X11" i="14"/>
  <c r="AM11" i="14"/>
  <c r="U12" i="14"/>
  <c r="U13" i="14"/>
  <c r="AQ16" i="14"/>
  <c r="J179" i="11"/>
  <c r="E18" i="14" s="1"/>
  <c r="J219" i="11"/>
  <c r="E22" i="14" s="1"/>
  <c r="K23" i="14"/>
  <c r="X25" i="14"/>
  <c r="AM25" i="14"/>
  <c r="N26" i="14"/>
  <c r="Z26" i="14" s="1"/>
  <c r="AI26" i="14" s="1"/>
  <c r="U27" i="14"/>
  <c r="N28" i="14"/>
  <c r="Z28" i="14" s="1"/>
  <c r="N30" i="14"/>
  <c r="Z30" i="14" s="1"/>
  <c r="U30" i="14"/>
  <c r="AJ31" i="14"/>
  <c r="AH32" i="14"/>
  <c r="AQ32" i="14"/>
  <c r="X33" i="14"/>
  <c r="AM33" i="14"/>
  <c r="N34" i="14"/>
  <c r="Z34" i="14" s="1"/>
  <c r="U34" i="14"/>
  <c r="AH36" i="14"/>
  <c r="AQ36" i="14"/>
  <c r="AJ39" i="14"/>
  <c r="AH40" i="14"/>
  <c r="AQ40" i="14"/>
  <c r="O42" i="14"/>
  <c r="AA42" i="14"/>
  <c r="N42" i="14"/>
  <c r="Z42" i="14" s="1"/>
  <c r="U42" i="14"/>
  <c r="X45" i="14"/>
  <c r="AM45" i="14"/>
  <c r="I459" i="11"/>
  <c r="C46" i="14" s="1"/>
  <c r="X46" i="14"/>
  <c r="AM46" i="14"/>
  <c r="K48" i="14"/>
  <c r="AJ48" i="14"/>
  <c r="AH49" i="14"/>
  <c r="AQ49" i="14"/>
  <c r="X50" i="14"/>
  <c r="AM50" i="14"/>
  <c r="U51" i="14"/>
  <c r="AH53" i="14"/>
  <c r="AQ53" i="14"/>
  <c r="AJ7" i="14"/>
  <c r="U17" i="14"/>
  <c r="AJ18" i="14"/>
  <c r="K7" i="14"/>
  <c r="AH8" i="14"/>
  <c r="K12" i="14"/>
  <c r="AH14" i="14"/>
  <c r="AJ22" i="14"/>
  <c r="U33" i="14"/>
  <c r="U37" i="14"/>
  <c r="K38" i="14"/>
  <c r="AJ38" i="14"/>
  <c r="AH39" i="14"/>
  <c r="K11" i="11"/>
  <c r="J14" i="16" s="1"/>
  <c r="G41" i="14"/>
  <c r="AA41" i="14" s="1"/>
  <c r="O11" i="11"/>
  <c r="N14" i="16" s="1"/>
  <c r="L41" i="14"/>
  <c r="N41" i="14" s="1"/>
  <c r="S11" i="11"/>
  <c r="R14" i="16" s="1"/>
  <c r="R41" i="14"/>
  <c r="U41" i="14" s="1"/>
  <c r="W11" i="11"/>
  <c r="V14" i="16" s="1"/>
  <c r="W41" i="14"/>
  <c r="X41" i="14" s="1"/>
  <c r="AA11" i="11"/>
  <c r="Z14" i="16" s="1"/>
  <c r="AE41" i="14"/>
  <c r="AJ41" i="14" s="1"/>
  <c r="AE11" i="11"/>
  <c r="AD14" i="16" s="1"/>
  <c r="AL41" i="14"/>
  <c r="AM41" i="14" s="1"/>
  <c r="AI11" i="11"/>
  <c r="AH14" i="16" s="1"/>
  <c r="AR41" i="14"/>
  <c r="AM11" i="11"/>
  <c r="AL14" i="16" s="1"/>
  <c r="AV41" i="14"/>
  <c r="K42" i="14"/>
  <c r="AJ42" i="14"/>
  <c r="U50" i="14"/>
  <c r="K51" i="14"/>
  <c r="AH52" i="14"/>
  <c r="AC9" i="11"/>
  <c r="AB12" i="16" s="1"/>
  <c r="AQ7" i="14"/>
  <c r="AA9" i="14"/>
  <c r="U9" i="14"/>
  <c r="J99" i="11"/>
  <c r="C107" i="11" s="1"/>
  <c r="U10" i="14"/>
  <c r="K11" i="14"/>
  <c r="AJ11" i="14"/>
  <c r="AQ12" i="14"/>
  <c r="X14" i="14"/>
  <c r="AM14" i="14"/>
  <c r="X15" i="14"/>
  <c r="AM15" i="14"/>
  <c r="U16" i="14"/>
  <c r="K17" i="14"/>
  <c r="AQ18" i="14"/>
  <c r="X19" i="14"/>
  <c r="AM19" i="14"/>
  <c r="O6" i="11"/>
  <c r="N9" i="16" s="1"/>
  <c r="U20" i="14"/>
  <c r="K21" i="14"/>
  <c r="AJ21" i="14"/>
  <c r="AQ22" i="14"/>
  <c r="U24" i="14"/>
  <c r="Y24" i="14" s="1"/>
  <c r="AM24" i="14"/>
  <c r="AQ26" i="14"/>
  <c r="AQ28" i="14"/>
  <c r="AQ29" i="14"/>
  <c r="X31" i="14"/>
  <c r="AM31" i="14"/>
  <c r="K37" i="14"/>
  <c r="AQ38" i="14"/>
  <c r="X39" i="14"/>
  <c r="AM39" i="14"/>
  <c r="K41" i="14"/>
  <c r="AQ42" i="14"/>
  <c r="X43" i="14"/>
  <c r="AM43" i="14"/>
  <c r="U44" i="14"/>
  <c r="AJ45" i="14"/>
  <c r="AQ47" i="14"/>
  <c r="X48" i="14"/>
  <c r="AM48" i="14"/>
  <c r="X52" i="14"/>
  <c r="AM52" i="14"/>
  <c r="AB14" i="11"/>
  <c r="AA17" i="16" s="1"/>
  <c r="V11" i="11"/>
  <c r="U14" i="16" s="1"/>
  <c r="K8" i="14"/>
  <c r="K6" i="14"/>
  <c r="AJ6" i="14"/>
  <c r="AH6" i="14"/>
  <c r="AQ6" i="14"/>
  <c r="R3" i="11"/>
  <c r="Q6" i="16" s="1"/>
  <c r="V3" i="11"/>
  <c r="U6" i="16" s="1"/>
  <c r="Z3" i="11"/>
  <c r="Y6" i="16" s="1"/>
  <c r="AD3" i="11"/>
  <c r="AC6" i="16" s="1"/>
  <c r="AH3" i="11"/>
  <c r="AG6" i="16" s="1"/>
  <c r="AL3" i="11"/>
  <c r="AK6" i="16" s="1"/>
  <c r="I59" i="11"/>
  <c r="X6" i="14"/>
  <c r="AM6" i="14"/>
  <c r="AI3" i="11"/>
  <c r="AH6" i="16" s="1"/>
  <c r="AM3" i="11"/>
  <c r="AL6" i="16" s="1"/>
  <c r="AA6" i="14"/>
  <c r="D67" i="11"/>
  <c r="L6" i="14"/>
  <c r="N6" i="14" s="1"/>
  <c r="U6" i="14"/>
  <c r="Y3" i="11"/>
  <c r="X6" i="16" s="1"/>
  <c r="AJ3" i="11"/>
  <c r="AI6" i="16" s="1"/>
  <c r="U3" i="11"/>
  <c r="T6" i="16" s="1"/>
  <c r="X8" i="14"/>
  <c r="AK3" i="11"/>
  <c r="AJ6" i="16" s="1"/>
  <c r="J79" i="11"/>
  <c r="E8" i="14" s="1"/>
  <c r="G8" i="14"/>
  <c r="D87" i="11"/>
  <c r="L8" i="14"/>
  <c r="N8" i="14" s="1"/>
  <c r="U8" i="14"/>
  <c r="AG3" i="11"/>
  <c r="AF6" i="16" s="1"/>
  <c r="S3" i="11"/>
  <c r="R6" i="16" s="1"/>
  <c r="W3" i="11"/>
  <c r="V6" i="16" s="1"/>
  <c r="AA3" i="11"/>
  <c r="Z6" i="16" s="1"/>
  <c r="AE3" i="11"/>
  <c r="AD6" i="16" s="1"/>
  <c r="AH9" i="14"/>
  <c r="Q3" i="11"/>
  <c r="P6" i="16" s="1"/>
  <c r="D97" i="11"/>
  <c r="L9" i="14"/>
  <c r="N9" i="14" s="1"/>
  <c r="AJ9" i="14"/>
  <c r="L3" i="11"/>
  <c r="K6" i="16" s="1"/>
  <c r="P3" i="11"/>
  <c r="O6" i="16" s="1"/>
  <c r="T3" i="11"/>
  <c r="S6" i="16" s="1"/>
  <c r="X3" i="11"/>
  <c r="W6" i="16" s="1"/>
  <c r="AB3" i="11"/>
  <c r="AA6" i="16" s="1"/>
  <c r="AF3" i="11"/>
  <c r="AE6" i="16" s="1"/>
  <c r="X9" i="14"/>
  <c r="AM9" i="14"/>
  <c r="AC3" i="11"/>
  <c r="AB6" i="16" s="1"/>
  <c r="M3" i="11"/>
  <c r="L6" i="16" s="1"/>
  <c r="J10" i="14"/>
  <c r="K10" i="14" s="1"/>
  <c r="Y10" i="14" s="1"/>
  <c r="X10" i="14"/>
  <c r="AM10" i="14"/>
  <c r="I99" i="11"/>
  <c r="G10" i="14"/>
  <c r="D107" i="11"/>
  <c r="L10" i="14"/>
  <c r="N10" i="14" s="1"/>
  <c r="AJ10" i="14"/>
  <c r="AH10" i="14"/>
  <c r="AM4" i="11"/>
  <c r="AL7" i="16" s="1"/>
  <c r="J109" i="11"/>
  <c r="E11" i="14" s="1"/>
  <c r="G11" i="14"/>
  <c r="D117" i="11"/>
  <c r="L11" i="14"/>
  <c r="N11" i="14" s="1"/>
  <c r="U11" i="14"/>
  <c r="AL4" i="11"/>
  <c r="AK7" i="16" s="1"/>
  <c r="AA12" i="14"/>
  <c r="D127" i="11"/>
  <c r="L12" i="14"/>
  <c r="N12" i="14" s="1"/>
  <c r="AJ12" i="14"/>
  <c r="AE4" i="11"/>
  <c r="AD7" i="16" s="1"/>
  <c r="O4" i="11"/>
  <c r="N7" i="16" s="1"/>
  <c r="AH12" i="14"/>
  <c r="AA4" i="11"/>
  <c r="Z7" i="16" s="1"/>
  <c r="K4" i="11"/>
  <c r="J7" i="16" s="1"/>
  <c r="X12" i="14"/>
  <c r="AM12" i="14"/>
  <c r="AK4" i="11"/>
  <c r="AJ7" i="16" s="1"/>
  <c r="W4" i="11"/>
  <c r="V7" i="16" s="1"/>
  <c r="AI4" i="11"/>
  <c r="AH7" i="16" s="1"/>
  <c r="S4" i="11"/>
  <c r="R7" i="16" s="1"/>
  <c r="AA13" i="14"/>
  <c r="D137" i="11"/>
  <c r="L13" i="14"/>
  <c r="N13" i="14" s="1"/>
  <c r="AH4" i="11"/>
  <c r="AG7" i="16" s="1"/>
  <c r="AD4" i="11"/>
  <c r="AC7" i="16" s="1"/>
  <c r="Z4" i="11"/>
  <c r="Y7" i="16" s="1"/>
  <c r="V4" i="11"/>
  <c r="U7" i="16" s="1"/>
  <c r="R4" i="11"/>
  <c r="Q7" i="16" s="1"/>
  <c r="N4" i="11"/>
  <c r="M7" i="16" s="1"/>
  <c r="K13" i="14"/>
  <c r="AJ13" i="14"/>
  <c r="AG4" i="11"/>
  <c r="AF7" i="16" s="1"/>
  <c r="AC4" i="11"/>
  <c r="AB7" i="16" s="1"/>
  <c r="Y4" i="11"/>
  <c r="X7" i="16" s="1"/>
  <c r="U4" i="11"/>
  <c r="T7" i="16" s="1"/>
  <c r="Q4" i="11"/>
  <c r="M4" i="11"/>
  <c r="L7" i="16" s="1"/>
  <c r="AH13" i="14"/>
  <c r="AQ13" i="14"/>
  <c r="AJ4" i="11"/>
  <c r="AI7" i="16" s="1"/>
  <c r="AF4" i="11"/>
  <c r="AE7" i="16" s="1"/>
  <c r="AB4" i="11"/>
  <c r="AA7" i="16" s="1"/>
  <c r="X4" i="11"/>
  <c r="W7" i="16" s="1"/>
  <c r="T4" i="11"/>
  <c r="S7" i="16" s="1"/>
  <c r="P4" i="11"/>
  <c r="O7" i="16" s="1"/>
  <c r="L4" i="11"/>
  <c r="I139" i="11"/>
  <c r="K14" i="14"/>
  <c r="AJ14" i="14"/>
  <c r="Y5" i="11"/>
  <c r="X8" i="16" s="1"/>
  <c r="AA14" i="14"/>
  <c r="D147" i="11"/>
  <c r="L14" i="14"/>
  <c r="N14" i="14" s="1"/>
  <c r="Z14" i="14" s="1"/>
  <c r="U14" i="14"/>
  <c r="AK5" i="11"/>
  <c r="AJ15" i="14"/>
  <c r="AM5" i="11"/>
  <c r="U5" i="11"/>
  <c r="T8" i="16" s="1"/>
  <c r="J15" i="14"/>
  <c r="K15" i="14" s="1"/>
  <c r="I149" i="11"/>
  <c r="G15" i="14"/>
  <c r="D157" i="11"/>
  <c r="L15" i="14"/>
  <c r="N15" i="14" s="1"/>
  <c r="AH15" i="14"/>
  <c r="AQ15" i="14"/>
  <c r="AL5" i="11"/>
  <c r="AK8" i="16" s="1"/>
  <c r="AJ16" i="14"/>
  <c r="J159" i="11"/>
  <c r="E16" i="14" s="1"/>
  <c r="G16" i="14"/>
  <c r="D167" i="11"/>
  <c r="L16" i="14"/>
  <c r="N16" i="14" s="1"/>
  <c r="H16" i="14"/>
  <c r="K16" i="14" s="1"/>
  <c r="P16" i="14"/>
  <c r="AH16" i="14"/>
  <c r="AG5" i="11"/>
  <c r="AF8" i="16" s="1"/>
  <c r="Q5" i="11"/>
  <c r="P8" i="16" s="1"/>
  <c r="X16" i="14"/>
  <c r="AM16" i="14"/>
  <c r="O5" i="11"/>
  <c r="N8" i="16" s="1"/>
  <c r="AC5" i="11"/>
  <c r="AB8" i="16" s="1"/>
  <c r="M5" i="11"/>
  <c r="L8" i="16" s="1"/>
  <c r="AJ17" i="14"/>
  <c r="AF5" i="11"/>
  <c r="AE8" i="16" s="1"/>
  <c r="X5" i="11"/>
  <c r="W8" i="16" s="1"/>
  <c r="L5" i="11"/>
  <c r="AH17" i="14"/>
  <c r="AQ17" i="14"/>
  <c r="AI5" i="11"/>
  <c r="AH8" i="16" s="1"/>
  <c r="AE5" i="11"/>
  <c r="AD8" i="16" s="1"/>
  <c r="AA5" i="11"/>
  <c r="Z8" i="16" s="1"/>
  <c r="W5" i="11"/>
  <c r="V8" i="16" s="1"/>
  <c r="S5" i="11"/>
  <c r="R8" i="16" s="1"/>
  <c r="K5" i="11"/>
  <c r="D177" i="11"/>
  <c r="L17" i="14"/>
  <c r="N17" i="14" s="1"/>
  <c r="AJ5" i="11"/>
  <c r="AB5" i="11"/>
  <c r="AA8" i="16" s="1"/>
  <c r="T5" i="11"/>
  <c r="S8" i="16" s="1"/>
  <c r="P5" i="11"/>
  <c r="O8" i="16" s="1"/>
  <c r="X17" i="14"/>
  <c r="AM17" i="14"/>
  <c r="AH5" i="11"/>
  <c r="AD5" i="11"/>
  <c r="AC8" i="16" s="1"/>
  <c r="Z5" i="11"/>
  <c r="Y8" i="16" s="1"/>
  <c r="V5" i="11"/>
  <c r="U8" i="16" s="1"/>
  <c r="R5" i="11"/>
  <c r="Q8" i="16" s="1"/>
  <c r="N5" i="11"/>
  <c r="M8" i="16" s="1"/>
  <c r="J18" i="14"/>
  <c r="X18" i="14"/>
  <c r="AM18" i="14"/>
  <c r="S6" i="11"/>
  <c r="R9" i="16" s="1"/>
  <c r="K18" i="14"/>
  <c r="I179" i="11"/>
  <c r="G18" i="14"/>
  <c r="D187" i="11"/>
  <c r="L18" i="14"/>
  <c r="N18" i="14" s="1"/>
  <c r="U18" i="14"/>
  <c r="J189" i="11"/>
  <c r="E19" i="14" s="1"/>
  <c r="G19" i="14"/>
  <c r="D197" i="11"/>
  <c r="L19" i="14"/>
  <c r="N19" i="14" s="1"/>
  <c r="K19" i="14"/>
  <c r="AJ19" i="14"/>
  <c r="AM6" i="11"/>
  <c r="AL9" i="16" s="1"/>
  <c r="AH19" i="14"/>
  <c r="AQ19" i="14"/>
  <c r="AI6" i="11"/>
  <c r="AH9" i="16" s="1"/>
  <c r="AL6" i="11"/>
  <c r="AK9" i="16" s="1"/>
  <c r="AE6" i="11"/>
  <c r="AD9" i="16" s="1"/>
  <c r="K20" i="14"/>
  <c r="AJ20" i="14"/>
  <c r="AK6" i="11"/>
  <c r="AJ9" i="16" s="1"/>
  <c r="AA6" i="11"/>
  <c r="Z9" i="16" s="1"/>
  <c r="K6" i="11"/>
  <c r="J9" i="16" s="1"/>
  <c r="AA20" i="14"/>
  <c r="D207" i="11"/>
  <c r="L20" i="14"/>
  <c r="N20" i="14" s="1"/>
  <c r="AH20" i="14"/>
  <c r="AQ20" i="14"/>
  <c r="AJ6" i="11"/>
  <c r="AI9" i="16" s="1"/>
  <c r="W6" i="11"/>
  <c r="V9" i="16" s="1"/>
  <c r="AB6" i="11"/>
  <c r="AA9" i="16" s="1"/>
  <c r="T6" i="11"/>
  <c r="S9" i="16" s="1"/>
  <c r="L6" i="11"/>
  <c r="I209" i="11"/>
  <c r="X21" i="14"/>
  <c r="AM21" i="14"/>
  <c r="AH6" i="11"/>
  <c r="AG9" i="16" s="1"/>
  <c r="AD6" i="11"/>
  <c r="AC9" i="16" s="1"/>
  <c r="Z6" i="11"/>
  <c r="Y9" i="16" s="1"/>
  <c r="V6" i="11"/>
  <c r="U9" i="16" s="1"/>
  <c r="R6" i="11"/>
  <c r="Q9" i="16" s="1"/>
  <c r="N6" i="11"/>
  <c r="M9" i="16" s="1"/>
  <c r="AF6" i="11"/>
  <c r="AE9" i="16" s="1"/>
  <c r="X6" i="11"/>
  <c r="W9" i="16" s="1"/>
  <c r="P6" i="11"/>
  <c r="D217" i="11"/>
  <c r="L21" i="14"/>
  <c r="N21" i="14" s="1"/>
  <c r="Z21" i="14" s="1"/>
  <c r="AI21" i="14" s="1"/>
  <c r="U21" i="14"/>
  <c r="AG6" i="11"/>
  <c r="AF9" i="16" s="1"/>
  <c r="AC6" i="11"/>
  <c r="AB9" i="16" s="1"/>
  <c r="Y6" i="11"/>
  <c r="X9" i="16" s="1"/>
  <c r="U6" i="11"/>
  <c r="T9" i="16" s="1"/>
  <c r="Q6" i="11"/>
  <c r="M6" i="11"/>
  <c r="L9" i="16" s="1"/>
  <c r="C227" i="11"/>
  <c r="J22" i="14"/>
  <c r="K22" i="14" s="1"/>
  <c r="X22" i="14"/>
  <c r="AM22" i="14"/>
  <c r="E227" i="11"/>
  <c r="G22" i="14"/>
  <c r="D227" i="11"/>
  <c r="L22" i="14"/>
  <c r="N22" i="14" s="1"/>
  <c r="U22" i="14"/>
  <c r="I229" i="11"/>
  <c r="G23" i="14"/>
  <c r="D237" i="11"/>
  <c r="L23" i="14"/>
  <c r="N23" i="14" s="1"/>
  <c r="AJ23" i="14"/>
  <c r="AM7" i="11"/>
  <c r="AL10" i="16" s="1"/>
  <c r="AH23" i="14"/>
  <c r="AQ23" i="14"/>
  <c r="AL7" i="11"/>
  <c r="AK10" i="16" s="1"/>
  <c r="X23" i="14"/>
  <c r="AM23" i="14"/>
  <c r="AK7" i="11"/>
  <c r="AJ10" i="16" s="1"/>
  <c r="AA24" i="14"/>
  <c r="D247" i="11"/>
  <c r="L24" i="14"/>
  <c r="N24" i="14" s="1"/>
  <c r="O7" i="11"/>
  <c r="N10" i="16" s="1"/>
  <c r="AJ24" i="14"/>
  <c r="AA7" i="11"/>
  <c r="Z10" i="16" s="1"/>
  <c r="K7" i="11"/>
  <c r="J10" i="16" s="1"/>
  <c r="AH24" i="14"/>
  <c r="AQ24" i="14"/>
  <c r="AJ7" i="11"/>
  <c r="AI10" i="16" s="1"/>
  <c r="W7" i="11"/>
  <c r="V10" i="16" s="1"/>
  <c r="AE7" i="11"/>
  <c r="AD10" i="16" s="1"/>
  <c r="X24" i="14"/>
  <c r="AI7" i="11"/>
  <c r="AH10" i="16" s="1"/>
  <c r="S7" i="11"/>
  <c r="R10" i="16" s="1"/>
  <c r="I249" i="11"/>
  <c r="AH7" i="11"/>
  <c r="AG10" i="16" s="1"/>
  <c r="AD7" i="11"/>
  <c r="AC10" i="16" s="1"/>
  <c r="Z7" i="11"/>
  <c r="Y10" i="16" s="1"/>
  <c r="V7" i="11"/>
  <c r="U10" i="16" s="1"/>
  <c r="R7" i="11"/>
  <c r="Q10" i="16" s="1"/>
  <c r="N7" i="11"/>
  <c r="M10" i="16" s="1"/>
  <c r="AA25" i="14"/>
  <c r="D257" i="11"/>
  <c r="L25" i="14"/>
  <c r="N25" i="14" s="1"/>
  <c r="U25" i="14"/>
  <c r="AG7" i="11"/>
  <c r="AF10" i="16" s="1"/>
  <c r="AC7" i="11"/>
  <c r="AB10" i="16" s="1"/>
  <c r="Y7" i="11"/>
  <c r="X10" i="16" s="1"/>
  <c r="U7" i="11"/>
  <c r="T10" i="16" s="1"/>
  <c r="Q7" i="11"/>
  <c r="M7" i="11"/>
  <c r="L10" i="16" s="1"/>
  <c r="O25" i="14"/>
  <c r="K25" i="14"/>
  <c r="AJ25" i="14"/>
  <c r="AF7" i="11"/>
  <c r="AE10" i="16" s="1"/>
  <c r="AB7" i="11"/>
  <c r="AA10" i="16" s="1"/>
  <c r="X7" i="11"/>
  <c r="W10" i="16" s="1"/>
  <c r="T7" i="11"/>
  <c r="S10" i="16" s="1"/>
  <c r="P7" i="11"/>
  <c r="O10" i="16" s="1"/>
  <c r="L7" i="11"/>
  <c r="AA26" i="14"/>
  <c r="U26" i="14"/>
  <c r="J259" i="11"/>
  <c r="E26" i="14" s="1"/>
  <c r="I26" i="14"/>
  <c r="O26" i="14" s="1"/>
  <c r="AJ26" i="14"/>
  <c r="AA27" i="14"/>
  <c r="D277" i="11"/>
  <c r="L27" i="14"/>
  <c r="N27" i="14" s="1"/>
  <c r="Z27" i="14" s="1"/>
  <c r="AH8" i="11"/>
  <c r="AG11" i="16" s="1"/>
  <c r="AJ27" i="14"/>
  <c r="AN8" i="11"/>
  <c r="AM11" i="16" s="1"/>
  <c r="R8" i="11"/>
  <c r="Q11" i="16" s="1"/>
  <c r="AL8" i="11"/>
  <c r="AK11" i="16" s="1"/>
  <c r="J269" i="11"/>
  <c r="E27" i="14" s="1"/>
  <c r="I27" i="14"/>
  <c r="AH27" i="14"/>
  <c r="AQ27" i="14"/>
  <c r="AM8" i="11"/>
  <c r="AL11" i="16" s="1"/>
  <c r="M8" i="11"/>
  <c r="L11" i="16" s="1"/>
  <c r="AD8" i="11"/>
  <c r="AC11" i="16" s="1"/>
  <c r="AA28" i="14"/>
  <c r="U28" i="14"/>
  <c r="O8" i="11"/>
  <c r="N11" i="16" s="1"/>
  <c r="AK8" i="11"/>
  <c r="AJ11" i="16" s="1"/>
  <c r="Z8" i="11"/>
  <c r="Y11" i="16" s="1"/>
  <c r="J279" i="11"/>
  <c r="E28" i="14" s="1"/>
  <c r="I28" i="14"/>
  <c r="K28" i="14" s="1"/>
  <c r="N8" i="11"/>
  <c r="M11" i="16" s="1"/>
  <c r="AJ28" i="14"/>
  <c r="AJ8" i="11"/>
  <c r="AI11" i="16" s="1"/>
  <c r="V8" i="11"/>
  <c r="U11" i="16" s="1"/>
  <c r="AG8" i="11"/>
  <c r="AF11" i="16" s="1"/>
  <c r="Y8" i="11"/>
  <c r="X11" i="16" s="1"/>
  <c r="AJ29" i="14"/>
  <c r="AI8" i="11"/>
  <c r="AH11" i="16" s="1"/>
  <c r="AE8" i="11"/>
  <c r="AD11" i="16" s="1"/>
  <c r="AA8" i="11"/>
  <c r="Z11" i="16" s="1"/>
  <c r="W8" i="11"/>
  <c r="V11" i="16" s="1"/>
  <c r="S8" i="11"/>
  <c r="R11" i="16" s="1"/>
  <c r="K8" i="11"/>
  <c r="J289" i="11"/>
  <c r="E297" i="11" s="1"/>
  <c r="I29" i="14"/>
  <c r="K29" i="14" s="1"/>
  <c r="AC8" i="11"/>
  <c r="AB11" i="16" s="1"/>
  <c r="U8" i="11"/>
  <c r="T11" i="16" s="1"/>
  <c r="Q8" i="11"/>
  <c r="AA29" i="14"/>
  <c r="D297" i="11"/>
  <c r="L29" i="14"/>
  <c r="N29" i="14" s="1"/>
  <c r="Z29" i="14" s="1"/>
  <c r="U29" i="14"/>
  <c r="AF8" i="11"/>
  <c r="AE11" i="16" s="1"/>
  <c r="AB8" i="11"/>
  <c r="AA11" i="16" s="1"/>
  <c r="X8" i="11"/>
  <c r="W11" i="16" s="1"/>
  <c r="T8" i="11"/>
  <c r="S11" i="16" s="1"/>
  <c r="P8" i="11"/>
  <c r="O11" i="16" s="1"/>
  <c r="L8" i="11"/>
  <c r="K30" i="14"/>
  <c r="AJ30" i="14"/>
  <c r="O30" i="14"/>
  <c r="AA30" i="14"/>
  <c r="AH30" i="14"/>
  <c r="AQ30" i="14"/>
  <c r="M9" i="11"/>
  <c r="L12" i="16" s="1"/>
  <c r="J31" i="14"/>
  <c r="O31" i="14" s="1"/>
  <c r="AA31" i="14"/>
  <c r="N31" i="14"/>
  <c r="U31" i="14"/>
  <c r="J309" i="11"/>
  <c r="E31" i="14" s="1"/>
  <c r="AK9" i="11"/>
  <c r="AJ12" i="16" s="1"/>
  <c r="U9" i="11"/>
  <c r="T12" i="16" s="1"/>
  <c r="Y9" i="11"/>
  <c r="X12" i="16" s="1"/>
  <c r="AA32" i="14"/>
  <c r="D327" i="11"/>
  <c r="L32" i="14"/>
  <c r="N32" i="14" s="1"/>
  <c r="U32" i="14"/>
  <c r="AG9" i="11"/>
  <c r="AF12" i="16" s="1"/>
  <c r="Q9" i="11"/>
  <c r="P12" i="16" s="1"/>
  <c r="AH9" i="11"/>
  <c r="AG12" i="16" s="1"/>
  <c r="Z9" i="11"/>
  <c r="Y12" i="16" s="1"/>
  <c r="R9" i="11"/>
  <c r="Q12" i="16" s="1"/>
  <c r="K33" i="14"/>
  <c r="AJ33" i="14"/>
  <c r="AJ9" i="11"/>
  <c r="AI12" i="16" s="1"/>
  <c r="AF9" i="11"/>
  <c r="AE12" i="16" s="1"/>
  <c r="AB9" i="11"/>
  <c r="AA12" i="16" s="1"/>
  <c r="X9" i="11"/>
  <c r="W12" i="16" s="1"/>
  <c r="T9" i="11"/>
  <c r="S12" i="16" s="1"/>
  <c r="P9" i="11"/>
  <c r="O12" i="16" s="1"/>
  <c r="L9" i="11"/>
  <c r="AL9" i="11"/>
  <c r="AK12" i="16" s="1"/>
  <c r="AD9" i="11"/>
  <c r="AC12" i="16" s="1"/>
  <c r="V9" i="11"/>
  <c r="U12" i="16" s="1"/>
  <c r="N9" i="11"/>
  <c r="M12" i="16" s="1"/>
  <c r="AA33" i="14"/>
  <c r="O33" i="14"/>
  <c r="AH33" i="14"/>
  <c r="AQ33" i="14"/>
  <c r="AM9" i="11"/>
  <c r="AL12" i="16" s="1"/>
  <c r="AI9" i="11"/>
  <c r="AH12" i="16" s="1"/>
  <c r="AE9" i="11"/>
  <c r="AD12" i="16" s="1"/>
  <c r="AA9" i="11"/>
  <c r="Z12" i="16" s="1"/>
  <c r="W9" i="11"/>
  <c r="V12" i="16" s="1"/>
  <c r="S9" i="11"/>
  <c r="R12" i="16" s="1"/>
  <c r="O9" i="11"/>
  <c r="K9" i="11"/>
  <c r="O34" i="14"/>
  <c r="AA34" i="14"/>
  <c r="K34" i="14"/>
  <c r="AJ34" i="14"/>
  <c r="AH34" i="14"/>
  <c r="AQ34" i="14"/>
  <c r="AJ35" i="14"/>
  <c r="J349" i="11"/>
  <c r="E35" i="14" s="1"/>
  <c r="J35" i="14"/>
  <c r="K35" i="14" s="1"/>
  <c r="Y35" i="14" s="1"/>
  <c r="X35" i="14"/>
  <c r="Z35" i="14" s="1"/>
  <c r="AM35" i="14"/>
  <c r="AA35" i="14"/>
  <c r="O35" i="14"/>
  <c r="AH35" i="14"/>
  <c r="U10" i="11"/>
  <c r="T13" i="16" s="1"/>
  <c r="AA36" i="14"/>
  <c r="D367" i="11"/>
  <c r="L36" i="14"/>
  <c r="N36" i="14" s="1"/>
  <c r="U36" i="14"/>
  <c r="AG10" i="11"/>
  <c r="AF13" i="16" s="1"/>
  <c r="Q10" i="11"/>
  <c r="P13" i="16" s="1"/>
  <c r="Y10" i="11"/>
  <c r="X13" i="16" s="1"/>
  <c r="AK10" i="11"/>
  <c r="AJ13" i="16" s="1"/>
  <c r="K36" i="14"/>
  <c r="AJ36" i="14"/>
  <c r="AC10" i="11"/>
  <c r="AB13" i="16" s="1"/>
  <c r="M10" i="11"/>
  <c r="L13" i="16" s="1"/>
  <c r="AJ37" i="14"/>
  <c r="AJ10" i="11"/>
  <c r="AI13" i="16" s="1"/>
  <c r="AB10" i="11"/>
  <c r="AA13" i="16" s="1"/>
  <c r="T10" i="11"/>
  <c r="S13" i="16" s="1"/>
  <c r="L10" i="11"/>
  <c r="O37" i="14"/>
  <c r="AH37" i="14"/>
  <c r="AQ37" i="14"/>
  <c r="AM10" i="11"/>
  <c r="AL13" i="16" s="1"/>
  <c r="AI10" i="11"/>
  <c r="AH13" i="16" s="1"/>
  <c r="AE10" i="11"/>
  <c r="AD13" i="16" s="1"/>
  <c r="AA10" i="11"/>
  <c r="Z13" i="16" s="1"/>
  <c r="W10" i="11"/>
  <c r="V13" i="16" s="1"/>
  <c r="S10" i="11"/>
  <c r="R13" i="16" s="1"/>
  <c r="O10" i="11"/>
  <c r="K10" i="11"/>
  <c r="AF10" i="11"/>
  <c r="AE13" i="16" s="1"/>
  <c r="X10" i="11"/>
  <c r="W13" i="16" s="1"/>
  <c r="P10" i="11"/>
  <c r="O13" i="16" s="1"/>
  <c r="X37" i="14"/>
  <c r="Z37" i="14" s="1"/>
  <c r="AM37" i="14"/>
  <c r="AL10" i="11"/>
  <c r="AK13" i="16" s="1"/>
  <c r="AH10" i="11"/>
  <c r="AG13" i="16" s="1"/>
  <c r="AD10" i="11"/>
  <c r="AC13" i="16" s="1"/>
  <c r="Z10" i="11"/>
  <c r="Y13" i="16" s="1"/>
  <c r="V10" i="11"/>
  <c r="U13" i="16" s="1"/>
  <c r="R10" i="11"/>
  <c r="Q13" i="16" s="1"/>
  <c r="N10" i="11"/>
  <c r="M13" i="16" s="1"/>
  <c r="O38" i="14"/>
  <c r="AA38" i="14"/>
  <c r="N38" i="14"/>
  <c r="Z38" i="14" s="1"/>
  <c r="U38" i="14"/>
  <c r="J389" i="11"/>
  <c r="E39" i="14" s="1"/>
  <c r="J39" i="14"/>
  <c r="K39" i="14" s="1"/>
  <c r="L11" i="11"/>
  <c r="K14" i="16" s="1"/>
  <c r="AA39" i="14"/>
  <c r="N39" i="14"/>
  <c r="U39" i="14"/>
  <c r="AL11" i="11"/>
  <c r="AK14" i="16" s="1"/>
  <c r="O40" i="14"/>
  <c r="K40" i="14"/>
  <c r="R11" i="11"/>
  <c r="Q14" i="16" s="1"/>
  <c r="N40" i="14"/>
  <c r="U40" i="14"/>
  <c r="AM40" i="14"/>
  <c r="P11" i="11"/>
  <c r="O14" i="16" s="1"/>
  <c r="T11" i="11"/>
  <c r="S14" i="16" s="1"/>
  <c r="X11" i="11"/>
  <c r="W14" i="16" s="1"/>
  <c r="AB11" i="11"/>
  <c r="AA14" i="16" s="1"/>
  <c r="AF11" i="11"/>
  <c r="AE14" i="16" s="1"/>
  <c r="AJ11" i="11"/>
  <c r="AI14" i="16" s="1"/>
  <c r="AD11" i="11"/>
  <c r="AC14" i="16" s="1"/>
  <c r="N11" i="11"/>
  <c r="M14" i="16" s="1"/>
  <c r="AH11" i="11"/>
  <c r="AG14" i="16" s="1"/>
  <c r="AJ40" i="14"/>
  <c r="M11" i="11"/>
  <c r="L14" i="16" s="1"/>
  <c r="Q11" i="11"/>
  <c r="P14" i="16" s="1"/>
  <c r="U11" i="11"/>
  <c r="T14" i="16" s="1"/>
  <c r="Y11" i="11"/>
  <c r="X14" i="16" s="1"/>
  <c r="AC11" i="11"/>
  <c r="AB14" i="16" s="1"/>
  <c r="AG11" i="11"/>
  <c r="AF14" i="16" s="1"/>
  <c r="AK11" i="11"/>
  <c r="AJ14" i="16" s="1"/>
  <c r="Z11" i="11"/>
  <c r="Y14" i="16" s="1"/>
  <c r="R12" i="11"/>
  <c r="Q15" i="16" s="1"/>
  <c r="V12" i="11"/>
  <c r="U15" i="16" s="1"/>
  <c r="AD12" i="11"/>
  <c r="AC15" i="16" s="1"/>
  <c r="AL12" i="11"/>
  <c r="AK15" i="16" s="1"/>
  <c r="D437" i="11"/>
  <c r="L43" i="14"/>
  <c r="N43" i="14" s="1"/>
  <c r="AH43" i="14"/>
  <c r="AQ43" i="14"/>
  <c r="U12" i="11"/>
  <c r="T15" i="16" s="1"/>
  <c r="N12" i="11"/>
  <c r="M15" i="16" s="1"/>
  <c r="Z12" i="11"/>
  <c r="Y15" i="16" s="1"/>
  <c r="AH12" i="11"/>
  <c r="AG15" i="16" s="1"/>
  <c r="I429" i="11"/>
  <c r="G43" i="14"/>
  <c r="AM12" i="11"/>
  <c r="AL15" i="16" s="1"/>
  <c r="K43" i="14"/>
  <c r="AJ43" i="14"/>
  <c r="AC12" i="11"/>
  <c r="AB15" i="16" s="1"/>
  <c r="J439" i="11"/>
  <c r="E44" i="14" s="1"/>
  <c r="G44" i="14"/>
  <c r="D447" i="11"/>
  <c r="L44" i="14"/>
  <c r="N44" i="14" s="1"/>
  <c r="AJ44" i="14"/>
  <c r="K12" i="11"/>
  <c r="J15" i="16" s="1"/>
  <c r="S12" i="11"/>
  <c r="R15" i="16" s="1"/>
  <c r="W12" i="11"/>
  <c r="V15" i="16" s="1"/>
  <c r="AA12" i="11"/>
  <c r="Z15" i="16" s="1"/>
  <c r="AE12" i="11"/>
  <c r="AD15" i="16" s="1"/>
  <c r="AI12" i="11"/>
  <c r="AH15" i="16" s="1"/>
  <c r="AH44" i="14"/>
  <c r="AQ44" i="14"/>
  <c r="M12" i="11"/>
  <c r="L15" i="16" s="1"/>
  <c r="X44" i="14"/>
  <c r="AM44" i="14"/>
  <c r="AK12" i="11"/>
  <c r="AJ15" i="16" s="1"/>
  <c r="H45" i="14"/>
  <c r="K45" i="14" s="1"/>
  <c r="AJ12" i="11"/>
  <c r="AI15" i="16" s="1"/>
  <c r="AB12" i="11"/>
  <c r="AA15" i="16" s="1"/>
  <c r="T12" i="11"/>
  <c r="S15" i="16" s="1"/>
  <c r="L12" i="11"/>
  <c r="K15" i="16" s="1"/>
  <c r="AG12" i="11"/>
  <c r="AF15" i="16" s="1"/>
  <c r="Y12" i="11"/>
  <c r="X15" i="16" s="1"/>
  <c r="Q12" i="11"/>
  <c r="P15" i="16" s="1"/>
  <c r="J449" i="11"/>
  <c r="E45" i="14" s="1"/>
  <c r="G45" i="14"/>
  <c r="AA45" i="14" s="1"/>
  <c r="D457" i="11"/>
  <c r="L45" i="14"/>
  <c r="N45" i="14" s="1"/>
  <c r="U45" i="14"/>
  <c r="Y45" i="14" s="1"/>
  <c r="AF12" i="11"/>
  <c r="AE15" i="16" s="1"/>
  <c r="X12" i="11"/>
  <c r="W15" i="16" s="1"/>
  <c r="P12" i="11"/>
  <c r="O15" i="16" s="1"/>
  <c r="K46" i="14"/>
  <c r="AJ46" i="14"/>
  <c r="AI13" i="11"/>
  <c r="AH16" i="16" s="1"/>
  <c r="AA46" i="14"/>
  <c r="D467" i="11"/>
  <c r="L46" i="14"/>
  <c r="N46" i="14" s="1"/>
  <c r="AH46" i="14"/>
  <c r="AQ46" i="14"/>
  <c r="AH13" i="11"/>
  <c r="AG16" i="16" s="1"/>
  <c r="J469" i="11"/>
  <c r="C477" i="11" s="1"/>
  <c r="J47" i="14"/>
  <c r="K47" i="14" s="1"/>
  <c r="AM13" i="11"/>
  <c r="AL16" i="16" s="1"/>
  <c r="I469" i="11"/>
  <c r="G47" i="14"/>
  <c r="D477" i="11"/>
  <c r="L47" i="14"/>
  <c r="N47" i="14" s="1"/>
  <c r="U47" i="14"/>
  <c r="AL13" i="11"/>
  <c r="AK16" i="16" s="1"/>
  <c r="X13" i="11"/>
  <c r="W16" i="16" s="1"/>
  <c r="T13" i="11"/>
  <c r="S16" i="16" s="1"/>
  <c r="AK13" i="11"/>
  <c r="AJ16" i="16" s="1"/>
  <c r="AF13" i="11"/>
  <c r="AE16" i="16" s="1"/>
  <c r="P13" i="11"/>
  <c r="O16" i="16" s="1"/>
  <c r="P48" i="14"/>
  <c r="J479" i="11"/>
  <c r="E48" i="14" s="1"/>
  <c r="G48" i="14"/>
  <c r="D487" i="11"/>
  <c r="L48" i="14"/>
  <c r="N48" i="14" s="1"/>
  <c r="U48" i="14"/>
  <c r="AJ13" i="11"/>
  <c r="AI16" i="16" s="1"/>
  <c r="AB13" i="11"/>
  <c r="AA16" i="16" s="1"/>
  <c r="L13" i="11"/>
  <c r="K16" i="16" s="1"/>
  <c r="AC13" i="11"/>
  <c r="AB16" i="16" s="1"/>
  <c r="U13" i="11"/>
  <c r="T16" i="16" s="1"/>
  <c r="M13" i="11"/>
  <c r="AA49" i="14"/>
  <c r="D497" i="11"/>
  <c r="L49" i="14"/>
  <c r="N49" i="14" s="1"/>
  <c r="Z49" i="14" s="1"/>
  <c r="U49" i="14"/>
  <c r="AE13" i="11"/>
  <c r="AD16" i="16" s="1"/>
  <c r="AA13" i="11"/>
  <c r="Z16" i="16" s="1"/>
  <c r="W13" i="11"/>
  <c r="V16" i="16" s="1"/>
  <c r="S13" i="11"/>
  <c r="R16" i="16" s="1"/>
  <c r="O13" i="11"/>
  <c r="K13" i="11"/>
  <c r="AG13" i="11"/>
  <c r="AF16" i="16" s="1"/>
  <c r="Y13" i="11"/>
  <c r="X16" i="16" s="1"/>
  <c r="Q13" i="11"/>
  <c r="K49" i="14"/>
  <c r="AJ49" i="14"/>
  <c r="AD13" i="11"/>
  <c r="AC16" i="16" s="1"/>
  <c r="Z13" i="11"/>
  <c r="Y16" i="16" s="1"/>
  <c r="V13" i="11"/>
  <c r="U16" i="16" s="1"/>
  <c r="R13" i="11"/>
  <c r="Q16" i="16" s="1"/>
  <c r="N13" i="11"/>
  <c r="M16" i="16" s="1"/>
  <c r="K50" i="14"/>
  <c r="AJ50" i="14"/>
  <c r="L14" i="11"/>
  <c r="K17" i="16" s="1"/>
  <c r="AA50" i="14"/>
  <c r="D507" i="11"/>
  <c r="L50" i="14"/>
  <c r="N50" i="14" s="1"/>
  <c r="AH50" i="14"/>
  <c r="AQ50" i="14"/>
  <c r="I509" i="11"/>
  <c r="G51" i="14"/>
  <c r="D517" i="11"/>
  <c r="L51" i="14"/>
  <c r="N51" i="14" s="1"/>
  <c r="AJ51" i="14"/>
  <c r="W14" i="11"/>
  <c r="V17" i="16" s="1"/>
  <c r="AH51" i="14"/>
  <c r="AQ51" i="14"/>
  <c r="AJ14" i="11"/>
  <c r="AI17" i="16" s="1"/>
  <c r="T14" i="11"/>
  <c r="S17" i="16" s="1"/>
  <c r="X51" i="14"/>
  <c r="AM51" i="14"/>
  <c r="AF14" i="11"/>
  <c r="AE17" i="16" s="1"/>
  <c r="O14" i="11"/>
  <c r="N17" i="16" s="1"/>
  <c r="AG14" i="11"/>
  <c r="AF17" i="16" s="1"/>
  <c r="J519" i="11"/>
  <c r="E52" i="14" s="1"/>
  <c r="G52" i="14"/>
  <c r="D527" i="11"/>
  <c r="L52" i="14"/>
  <c r="N52" i="14" s="1"/>
  <c r="U52" i="14"/>
  <c r="AM14" i="11"/>
  <c r="AL17" i="16" s="1"/>
  <c r="AI14" i="11"/>
  <c r="AH17" i="16" s="1"/>
  <c r="AE14" i="11"/>
  <c r="AD17" i="16" s="1"/>
  <c r="AA14" i="11"/>
  <c r="Z17" i="16" s="1"/>
  <c r="S14" i="11"/>
  <c r="R17" i="16" s="1"/>
  <c r="K14" i="11"/>
  <c r="J17" i="16" s="1"/>
  <c r="AK14" i="11"/>
  <c r="AJ17" i="16" s="1"/>
  <c r="AC14" i="11"/>
  <c r="AB17" i="16" s="1"/>
  <c r="K52" i="14"/>
  <c r="AJ52" i="14"/>
  <c r="AL14" i="11"/>
  <c r="AK17" i="16" s="1"/>
  <c r="AH14" i="11"/>
  <c r="AG17" i="16" s="1"/>
  <c r="AD14" i="11"/>
  <c r="AC17" i="16" s="1"/>
  <c r="X14" i="11"/>
  <c r="W17" i="16" s="1"/>
  <c r="P14" i="11"/>
  <c r="O17" i="16" s="1"/>
  <c r="AA53" i="14"/>
  <c r="D537" i="11"/>
  <c r="L53" i="14"/>
  <c r="N53" i="14" s="1"/>
  <c r="U53" i="14"/>
  <c r="Z14" i="11"/>
  <c r="Y17" i="16" s="1"/>
  <c r="V14" i="11"/>
  <c r="U17" i="16" s="1"/>
  <c r="R14" i="11"/>
  <c r="Q17" i="16" s="1"/>
  <c r="N14" i="11"/>
  <c r="M17" i="16" s="1"/>
  <c r="K53" i="14"/>
  <c r="AJ53" i="14"/>
  <c r="Y14" i="11"/>
  <c r="X17" i="16" s="1"/>
  <c r="U14" i="11"/>
  <c r="T17" i="16" s="1"/>
  <c r="Q14" i="11"/>
  <c r="M14" i="11"/>
  <c r="L17" i="16" s="1"/>
  <c r="D77" i="11"/>
  <c r="O3" i="11"/>
  <c r="N6" i="16" s="1"/>
  <c r="K3" i="11"/>
  <c r="J6" i="16" s="1"/>
  <c r="J69" i="11"/>
  <c r="E7" i="14" s="1"/>
  <c r="N3" i="11"/>
  <c r="M6" i="16" s="1"/>
  <c r="D417" i="11"/>
  <c r="D427" i="11"/>
  <c r="O12" i="11"/>
  <c r="N15" i="16" s="1"/>
  <c r="I499" i="11"/>
  <c r="J509" i="11"/>
  <c r="J499" i="11"/>
  <c r="C507" i="11" s="1"/>
  <c r="I529" i="11"/>
  <c r="I519" i="11"/>
  <c r="J529" i="11"/>
  <c r="E537" i="11" s="1"/>
  <c r="J299" i="11"/>
  <c r="C307" i="11" s="1"/>
  <c r="J319" i="11"/>
  <c r="E32" i="14" s="1"/>
  <c r="I319" i="11"/>
  <c r="J339" i="11"/>
  <c r="E34" i="14" s="1"/>
  <c r="J359" i="11"/>
  <c r="G367" i="11" s="1"/>
  <c r="I359" i="11"/>
  <c r="J379" i="11"/>
  <c r="C387" i="11" s="1"/>
  <c r="J399" i="11"/>
  <c r="E40" i="14" s="1"/>
  <c r="I399" i="11"/>
  <c r="D407" i="11"/>
  <c r="I259" i="11"/>
  <c r="I279" i="11"/>
  <c r="I299" i="11"/>
  <c r="J329" i="11"/>
  <c r="D337" i="11"/>
  <c r="I339" i="11"/>
  <c r="C367" i="11"/>
  <c r="J369" i="11"/>
  <c r="G377" i="11" s="1"/>
  <c r="D377" i="11"/>
  <c r="I379" i="11"/>
  <c r="D267" i="11"/>
  <c r="D307" i="11"/>
  <c r="I329" i="11"/>
  <c r="D347" i="11"/>
  <c r="I369" i="11"/>
  <c r="D387" i="11"/>
  <c r="D287" i="11"/>
  <c r="I269" i="11"/>
  <c r="I289" i="11"/>
  <c r="I309" i="11"/>
  <c r="D317" i="11"/>
  <c r="I349" i="11"/>
  <c r="D357" i="11"/>
  <c r="I389" i="11"/>
  <c r="D397" i="11"/>
  <c r="J429" i="11"/>
  <c r="E43" i="14" s="1"/>
  <c r="I409" i="11"/>
  <c r="C41" i="14" s="1"/>
  <c r="I449" i="11"/>
  <c r="J459" i="11"/>
  <c r="I489" i="11"/>
  <c r="J409" i="11"/>
  <c r="E41" i="14" s="1"/>
  <c r="I439" i="11"/>
  <c r="I479" i="11"/>
  <c r="J489" i="11"/>
  <c r="I419" i="11"/>
  <c r="C42" i="14" s="1"/>
  <c r="J419" i="11"/>
  <c r="E42" i="14" s="1"/>
  <c r="I239" i="11"/>
  <c r="I219" i="11"/>
  <c r="J229" i="11"/>
  <c r="J249" i="11"/>
  <c r="J239" i="11"/>
  <c r="E24" i="14" s="1"/>
  <c r="G187" i="11"/>
  <c r="I199" i="11"/>
  <c r="J209" i="11"/>
  <c r="C217" i="11" s="1"/>
  <c r="I189" i="11"/>
  <c r="J199" i="11"/>
  <c r="E207" i="11" s="1"/>
  <c r="J139" i="11"/>
  <c r="I169" i="11"/>
  <c r="I159" i="11"/>
  <c r="J169" i="11"/>
  <c r="G177" i="11" s="1"/>
  <c r="I119" i="11"/>
  <c r="J129" i="11"/>
  <c r="I109" i="11"/>
  <c r="J119" i="11"/>
  <c r="I89" i="11"/>
  <c r="I79" i="11"/>
  <c r="J89" i="11"/>
  <c r="J59" i="11"/>
  <c r="E67" i="11" s="1"/>
  <c r="H3" i="13"/>
  <c r="AI49" i="11"/>
  <c r="AR5" i="14" s="1"/>
  <c r="AI39" i="11"/>
  <c r="AR4" i="14" s="1"/>
  <c r="AI29" i="11"/>
  <c r="AR3" i="14" s="1"/>
  <c r="AI19" i="11"/>
  <c r="AR2" i="14" s="1"/>
  <c r="AR49" i="11" l="1"/>
  <c r="AR329" i="11"/>
  <c r="AR489" i="11"/>
  <c r="AR199" i="11"/>
  <c r="AR409" i="11"/>
  <c r="AR189" i="11"/>
  <c r="AR39" i="11"/>
  <c r="AR279" i="11"/>
  <c r="AR449" i="11"/>
  <c r="AR269" i="11"/>
  <c r="AI10" i="17"/>
  <c r="AR59" i="11"/>
  <c r="AR69" i="11"/>
  <c r="AR139" i="11"/>
  <c r="AR219" i="11"/>
  <c r="AR289" i="11"/>
  <c r="AR339" i="11"/>
  <c r="AR379" i="11"/>
  <c r="AR419" i="11"/>
  <c r="AR459" i="11"/>
  <c r="AR499" i="11"/>
  <c r="AR129" i="11"/>
  <c r="AR209" i="11"/>
  <c r="AR299" i="11"/>
  <c r="AR19" i="11"/>
  <c r="AR29" i="11"/>
  <c r="AR109" i="11"/>
  <c r="AR179" i="11"/>
  <c r="AR259" i="11"/>
  <c r="AR319" i="11"/>
  <c r="AR359" i="11"/>
  <c r="AR399" i="11"/>
  <c r="AR439" i="11"/>
  <c r="AR479" i="11"/>
  <c r="AR529" i="11"/>
  <c r="AR169" i="11"/>
  <c r="AR249" i="11"/>
  <c r="AR79" i="11"/>
  <c r="AR89" i="11"/>
  <c r="AR159" i="11"/>
  <c r="AR239" i="11"/>
  <c r="AR309" i="11"/>
  <c r="AR349" i="11"/>
  <c r="AR389" i="11"/>
  <c r="AR429" i="11"/>
  <c r="AR469" i="11"/>
  <c r="AR509" i="11"/>
  <c r="AR149" i="11"/>
  <c r="AR229" i="11"/>
  <c r="AP529" i="11"/>
  <c r="AP519" i="11"/>
  <c r="AP509" i="11"/>
  <c r="AP499" i="11"/>
  <c r="AP489" i="11"/>
  <c r="AP479" i="11"/>
  <c r="AP469" i="11"/>
  <c r="AP459" i="11"/>
  <c r="AP449" i="11"/>
  <c r="AP439" i="11"/>
  <c r="AP429" i="11"/>
  <c r="AP419" i="11"/>
  <c r="AP409" i="11"/>
  <c r="AP399" i="11"/>
  <c r="AP389" i="11"/>
  <c r="AP379" i="11"/>
  <c r="AP369" i="11"/>
  <c r="AP359" i="11"/>
  <c r="AP349" i="11"/>
  <c r="AP339" i="11"/>
  <c r="AP329" i="11"/>
  <c r="AP319" i="11"/>
  <c r="AP309" i="11"/>
  <c r="AP299" i="11"/>
  <c r="AP289" i="11"/>
  <c r="AP279" i="11"/>
  <c r="AP269" i="11"/>
  <c r="AP259" i="11"/>
  <c r="AP249" i="11"/>
  <c r="AP239" i="11"/>
  <c r="AP229" i="11"/>
  <c r="AP219" i="11"/>
  <c r="AP209" i="11"/>
  <c r="AP199" i="11"/>
  <c r="AP189" i="11"/>
  <c r="AP179" i="11"/>
  <c r="AP169" i="11"/>
  <c r="AP159" i="11"/>
  <c r="AP149" i="11"/>
  <c r="AP139" i="11"/>
  <c r="AP129" i="11"/>
  <c r="AP119" i="11"/>
  <c r="AP109" i="11"/>
  <c r="AP99" i="11"/>
  <c r="AP89" i="11"/>
  <c r="AP79" i="11"/>
  <c r="AP69" i="11"/>
  <c r="AP59" i="11"/>
  <c r="AP49" i="11"/>
  <c r="AP39" i="11"/>
  <c r="AP29" i="11"/>
  <c r="AP19" i="11"/>
  <c r="AO529" i="11"/>
  <c r="AO519" i="11"/>
  <c r="AO509" i="11"/>
  <c r="AO499" i="11"/>
  <c r="AO489" i="11"/>
  <c r="AO479" i="11"/>
  <c r="AO469" i="11"/>
  <c r="AO459" i="11"/>
  <c r="AO449" i="11"/>
  <c r="AO439" i="11"/>
  <c r="AO429" i="11"/>
  <c r="AO419" i="11"/>
  <c r="AO409" i="11"/>
  <c r="AO399" i="11"/>
  <c r="AO389" i="11"/>
  <c r="AO379" i="11"/>
  <c r="AO369" i="11"/>
  <c r="AO359" i="11"/>
  <c r="AO349" i="11"/>
  <c r="AO339" i="11"/>
  <c r="AO329" i="11"/>
  <c r="AO319" i="11"/>
  <c r="AO309" i="11"/>
  <c r="AO299" i="11"/>
  <c r="AO289" i="11"/>
  <c r="AO279" i="11"/>
  <c r="AO269" i="11"/>
  <c r="AO259" i="11"/>
  <c r="AO249" i="11"/>
  <c r="AO239" i="11"/>
  <c r="AO229" i="11"/>
  <c r="AO219" i="11"/>
  <c r="AO209" i="11"/>
  <c r="AO199" i="11"/>
  <c r="AO189" i="11"/>
  <c r="AO179" i="11"/>
  <c r="AO169" i="11"/>
  <c r="AO159" i="11"/>
  <c r="AO149" i="11"/>
  <c r="AO139" i="11"/>
  <c r="AO129" i="11"/>
  <c r="AO119" i="11"/>
  <c r="AO109" i="11"/>
  <c r="AO99" i="11"/>
  <c r="AO89" i="11"/>
  <c r="AO79" i="11"/>
  <c r="AO69" i="11"/>
  <c r="AO59" i="11"/>
  <c r="AO49" i="11"/>
  <c r="AO39" i="11"/>
  <c r="AO29" i="11"/>
  <c r="AO19" i="11"/>
  <c r="AQ529" i="11"/>
  <c r="AQ489" i="11"/>
  <c r="AQ449" i="11"/>
  <c r="AQ409" i="11"/>
  <c r="AQ369" i="11"/>
  <c r="AQ329" i="11"/>
  <c r="AQ289" i="11"/>
  <c r="AQ249" i="11"/>
  <c r="AQ209" i="11"/>
  <c r="AQ169" i="11"/>
  <c r="AQ129" i="11"/>
  <c r="AQ459" i="11"/>
  <c r="AQ39" i="11"/>
  <c r="AQ519" i="11"/>
  <c r="AQ479" i="11"/>
  <c r="AQ439" i="11"/>
  <c r="AQ399" i="11"/>
  <c r="AQ359" i="11"/>
  <c r="AQ319" i="11"/>
  <c r="AQ279" i="11"/>
  <c r="AQ239" i="11"/>
  <c r="AQ199" i="11"/>
  <c r="AQ159" i="11"/>
  <c r="AQ119" i="11"/>
  <c r="AQ89" i="11"/>
  <c r="AQ69" i="11"/>
  <c r="AQ49" i="11"/>
  <c r="AQ29" i="11"/>
  <c r="AQ509" i="11"/>
  <c r="AQ469" i="11"/>
  <c r="AQ429" i="11"/>
  <c r="AQ389" i="11"/>
  <c r="AQ349" i="11"/>
  <c r="AQ309" i="11"/>
  <c r="AQ269" i="11"/>
  <c r="AQ229" i="11"/>
  <c r="AQ189" i="11"/>
  <c r="AQ149" i="11"/>
  <c r="AQ109" i="11"/>
  <c r="AQ499" i="11"/>
  <c r="AQ419" i="11"/>
  <c r="AQ379" i="11"/>
  <c r="AQ339" i="11"/>
  <c r="AQ299" i="11"/>
  <c r="AQ259" i="11"/>
  <c r="AQ219" i="11"/>
  <c r="AQ179" i="11"/>
  <c r="AQ139" i="11"/>
  <c r="AQ99" i="11"/>
  <c r="AQ79" i="11"/>
  <c r="AQ59" i="11"/>
  <c r="AQ19" i="11"/>
  <c r="AG11" i="17"/>
  <c r="AG10" i="17"/>
  <c r="AH11" i="17"/>
  <c r="AH10" i="17"/>
  <c r="Z43" i="14"/>
  <c r="Y33" i="14"/>
  <c r="AI30" i="14"/>
  <c r="C187" i="11"/>
  <c r="E157" i="11"/>
  <c r="C167" i="11"/>
  <c r="Z53" i="14"/>
  <c r="AI53" i="14" s="1"/>
  <c r="E357" i="11"/>
  <c r="G357" i="11"/>
  <c r="Y23" i="14"/>
  <c r="G397" i="11"/>
  <c r="G277" i="11"/>
  <c r="Z32" i="14"/>
  <c r="AI32" i="14" s="1"/>
  <c r="C157" i="11"/>
  <c r="H137" i="11"/>
  <c r="Z10" i="14"/>
  <c r="AI10" i="14" s="1"/>
  <c r="Z8" i="14"/>
  <c r="AI8" i="14" s="1"/>
  <c r="G157" i="11"/>
  <c r="E187" i="11"/>
  <c r="E457" i="11"/>
  <c r="Y34" i="14"/>
  <c r="Y19" i="14"/>
  <c r="F157" i="11"/>
  <c r="G327" i="11"/>
  <c r="F117" i="11"/>
  <c r="G197" i="11"/>
  <c r="G297" i="11"/>
  <c r="E327" i="11"/>
  <c r="Z50" i="14"/>
  <c r="AI50" i="14" s="1"/>
  <c r="Z20" i="14"/>
  <c r="AI20" i="14" s="1"/>
  <c r="Y15" i="14"/>
  <c r="E477" i="11"/>
  <c r="G477" i="11"/>
  <c r="Z51" i="14"/>
  <c r="AI51" i="14" s="1"/>
  <c r="Z7" i="14"/>
  <c r="AI7" i="14" s="1"/>
  <c r="D7" i="14" s="1"/>
  <c r="E77" i="11"/>
  <c r="C487" i="11"/>
  <c r="H77" i="11"/>
  <c r="Y50" i="14"/>
  <c r="Z48" i="14"/>
  <c r="AI48" i="14" s="1"/>
  <c r="Z47" i="14"/>
  <c r="AI47" i="14" s="1"/>
  <c r="H467" i="11"/>
  <c r="Y46" i="14"/>
  <c r="Y43" i="14"/>
  <c r="Z40" i="14"/>
  <c r="AI40" i="14" s="1"/>
  <c r="AI38" i="14"/>
  <c r="AI35" i="14"/>
  <c r="Y32" i="14"/>
  <c r="O32" i="14"/>
  <c r="F32" i="14" s="1"/>
  <c r="O27" i="14"/>
  <c r="F27" i="14" s="1"/>
  <c r="Y20" i="14"/>
  <c r="Y16" i="14"/>
  <c r="Y13" i="14"/>
  <c r="Z13" i="14"/>
  <c r="AI13" i="14" s="1"/>
  <c r="D13" i="14" s="1"/>
  <c r="Z33" i="14"/>
  <c r="AI33" i="14" s="1"/>
  <c r="C117" i="11"/>
  <c r="E437" i="11"/>
  <c r="G447" i="11"/>
  <c r="C527" i="11"/>
  <c r="AI28" i="14"/>
  <c r="Y7" i="14"/>
  <c r="G117" i="11"/>
  <c r="Y40" i="14"/>
  <c r="O39" i="14"/>
  <c r="F39" i="14" s="1"/>
  <c r="Z11" i="14"/>
  <c r="AI11" i="14" s="1"/>
  <c r="Y9" i="14"/>
  <c r="E487" i="11"/>
  <c r="C287" i="11"/>
  <c r="E287" i="11"/>
  <c r="F34" i="14"/>
  <c r="Y38" i="14"/>
  <c r="Z31" i="14"/>
  <c r="AI31" i="14" s="1"/>
  <c r="Z24" i="14"/>
  <c r="AI24" i="14" s="1"/>
  <c r="Z19" i="14"/>
  <c r="AI19" i="14" s="1"/>
  <c r="AI14" i="14"/>
  <c r="Y44" i="14"/>
  <c r="Y42" i="14"/>
  <c r="Y12" i="14"/>
  <c r="E117" i="11"/>
  <c r="E197" i="11"/>
  <c r="C197" i="11"/>
  <c r="F42" i="14"/>
  <c r="E397" i="11"/>
  <c r="C377" i="11"/>
  <c r="G287" i="11"/>
  <c r="G527" i="11"/>
  <c r="AI49" i="14"/>
  <c r="O46" i="14"/>
  <c r="Z45" i="14"/>
  <c r="AI45" i="14" s="1"/>
  <c r="Z36" i="14"/>
  <c r="AI36" i="14" s="1"/>
  <c r="Y30" i="14"/>
  <c r="AI29" i="14"/>
  <c r="K26" i="14"/>
  <c r="Y26" i="14" s="1"/>
  <c r="Z15" i="14"/>
  <c r="AI15" i="14" s="1"/>
  <c r="E10" i="14"/>
  <c r="AI42" i="14"/>
  <c r="D42" i="14" s="1"/>
  <c r="E387" i="11"/>
  <c r="Y39" i="14"/>
  <c r="O21" i="14"/>
  <c r="AJ8" i="16"/>
  <c r="Y41" i="14"/>
  <c r="AA7" i="14"/>
  <c r="O7" i="14"/>
  <c r="F7" i="14" s="1"/>
  <c r="AH41" i="14"/>
  <c r="E107" i="11"/>
  <c r="G107" i="11"/>
  <c r="E247" i="11"/>
  <c r="G227" i="11"/>
  <c r="C267" i="11"/>
  <c r="E267" i="11"/>
  <c r="C277" i="11"/>
  <c r="F40" i="14"/>
  <c r="G267" i="11"/>
  <c r="E527" i="11"/>
  <c r="C77" i="11"/>
  <c r="Z52" i="14"/>
  <c r="AI52" i="14" s="1"/>
  <c r="O50" i="14"/>
  <c r="Y49" i="14"/>
  <c r="G487" i="11"/>
  <c r="Z46" i="14"/>
  <c r="AI46" i="14" s="1"/>
  <c r="D46" i="14" s="1"/>
  <c r="Z39" i="14"/>
  <c r="AI39" i="14" s="1"/>
  <c r="O36" i="14"/>
  <c r="C357" i="11"/>
  <c r="Y29" i="14"/>
  <c r="O28" i="14"/>
  <c r="F28" i="14" s="1"/>
  <c r="K27" i="14"/>
  <c r="Y27" i="14" s="1"/>
  <c r="Z25" i="14"/>
  <c r="AI25" i="14" s="1"/>
  <c r="Y21" i="14"/>
  <c r="Z18" i="14"/>
  <c r="AI18" i="14" s="1"/>
  <c r="AG8" i="16"/>
  <c r="AL8" i="16"/>
  <c r="O14" i="14"/>
  <c r="Z12" i="14"/>
  <c r="AI12" i="14" s="1"/>
  <c r="Y11" i="14"/>
  <c r="F107" i="11"/>
  <c r="Y37" i="14"/>
  <c r="O41" i="14"/>
  <c r="F41" i="14" s="1"/>
  <c r="Z23" i="14"/>
  <c r="AI23" i="14" s="1"/>
  <c r="O17" i="14"/>
  <c r="Z6" i="14"/>
  <c r="AI6" i="14" s="1"/>
  <c r="Z41" i="14"/>
  <c r="Y17" i="14"/>
  <c r="Y51" i="14"/>
  <c r="E447" i="11"/>
  <c r="C417" i="11"/>
  <c r="E317" i="11"/>
  <c r="G317" i="11"/>
  <c r="E307" i="11"/>
  <c r="C447" i="11"/>
  <c r="Y48" i="14"/>
  <c r="C317" i="11"/>
  <c r="AI8" i="16"/>
  <c r="Y8" i="14"/>
  <c r="E87" i="11"/>
  <c r="C87" i="11"/>
  <c r="G87" i="11"/>
  <c r="AI2" i="11"/>
  <c r="AH5" i="16" s="1"/>
  <c r="Y6" i="14"/>
  <c r="F67" i="11"/>
  <c r="E6" i="14"/>
  <c r="O6" i="14"/>
  <c r="C6" i="14"/>
  <c r="H67" i="11"/>
  <c r="O8" i="14"/>
  <c r="F8" i="14" s="1"/>
  <c r="AA8" i="14"/>
  <c r="C8" i="14"/>
  <c r="H87" i="11"/>
  <c r="F97" i="11"/>
  <c r="E9" i="14"/>
  <c r="Z9" i="14"/>
  <c r="AI9" i="14" s="1"/>
  <c r="O9" i="14"/>
  <c r="C9" i="14"/>
  <c r="H97" i="11"/>
  <c r="I3" i="11"/>
  <c r="C10" i="14"/>
  <c r="H107" i="11"/>
  <c r="O10" i="14"/>
  <c r="AA10" i="14"/>
  <c r="AA11" i="14"/>
  <c r="O11" i="14"/>
  <c r="F11" i="14" s="1"/>
  <c r="C11" i="14"/>
  <c r="H117" i="11"/>
  <c r="F127" i="11"/>
  <c r="E12" i="14"/>
  <c r="C127" i="11"/>
  <c r="E127" i="11"/>
  <c r="O12" i="14"/>
  <c r="C12" i="14"/>
  <c r="D12" i="14" s="1"/>
  <c r="H127" i="11"/>
  <c r="G127" i="11"/>
  <c r="I4" i="11"/>
  <c r="H4" i="11" s="1"/>
  <c r="P7" i="16"/>
  <c r="K7" i="16"/>
  <c r="O13" i="14"/>
  <c r="F137" i="11"/>
  <c r="E13" i="14"/>
  <c r="J4" i="11"/>
  <c r="C4" i="11" s="1"/>
  <c r="C7" i="16" s="1"/>
  <c r="F147" i="11"/>
  <c r="E14" i="14"/>
  <c r="C147" i="11"/>
  <c r="Y14" i="14"/>
  <c r="C14" i="14"/>
  <c r="H147" i="11"/>
  <c r="AA15" i="14"/>
  <c r="O15" i="14"/>
  <c r="F15" i="14" s="1"/>
  <c r="C15" i="14"/>
  <c r="H157" i="11"/>
  <c r="C16" i="14"/>
  <c r="H167" i="11"/>
  <c r="Z16" i="14"/>
  <c r="AI16" i="14" s="1"/>
  <c r="AA16" i="14"/>
  <c r="O16" i="14"/>
  <c r="F16" i="14" s="1"/>
  <c r="E167" i="11"/>
  <c r="G167" i="11"/>
  <c r="C17" i="14"/>
  <c r="H177" i="11"/>
  <c r="I5" i="11"/>
  <c r="E17" i="14"/>
  <c r="J5" i="11"/>
  <c r="E5" i="11" s="1"/>
  <c r="E8" i="16" s="1"/>
  <c r="C177" i="11"/>
  <c r="K8" i="16"/>
  <c r="J8" i="16"/>
  <c r="E177" i="11"/>
  <c r="Z17" i="14"/>
  <c r="AI17" i="14" s="1"/>
  <c r="O18" i="14"/>
  <c r="F18" i="14" s="1"/>
  <c r="AA18" i="14"/>
  <c r="Y18" i="14"/>
  <c r="C18" i="14"/>
  <c r="H187" i="11"/>
  <c r="F187" i="11"/>
  <c r="AA19" i="14"/>
  <c r="O19" i="14"/>
  <c r="F19" i="14" s="1"/>
  <c r="C19" i="14"/>
  <c r="H197" i="11"/>
  <c r="F207" i="11"/>
  <c r="E20" i="14"/>
  <c r="C20" i="14"/>
  <c r="H207" i="11"/>
  <c r="C207" i="11"/>
  <c r="G207" i="11"/>
  <c r="O20" i="14"/>
  <c r="P9" i="16"/>
  <c r="O9" i="16"/>
  <c r="K9" i="16"/>
  <c r="F217" i="11"/>
  <c r="E21" i="14"/>
  <c r="J6" i="11"/>
  <c r="G6" i="11" s="1"/>
  <c r="G9" i="16" s="1"/>
  <c r="E217" i="11"/>
  <c r="C21" i="14"/>
  <c r="D21" i="14" s="1"/>
  <c r="H217" i="11"/>
  <c r="I6" i="11"/>
  <c r="O22" i="14"/>
  <c r="F22" i="14" s="1"/>
  <c r="AA22" i="14"/>
  <c r="Y22" i="14"/>
  <c r="Z22" i="14"/>
  <c r="AI22" i="14" s="1"/>
  <c r="C22" i="14"/>
  <c r="H227" i="11"/>
  <c r="F227" i="11"/>
  <c r="F237" i="11"/>
  <c r="E23" i="14"/>
  <c r="G237" i="11"/>
  <c r="E237" i="11"/>
  <c r="AA23" i="14"/>
  <c r="O23" i="14"/>
  <c r="C237" i="11"/>
  <c r="C23" i="14"/>
  <c r="H237" i="11"/>
  <c r="C24" i="14"/>
  <c r="H247" i="11"/>
  <c r="G247" i="11"/>
  <c r="O24" i="14"/>
  <c r="F24" i="14" s="1"/>
  <c r="F257" i="11"/>
  <c r="E25" i="14"/>
  <c r="F25" i="14" s="1"/>
  <c r="J7" i="11"/>
  <c r="D7" i="11" s="1"/>
  <c r="D10" i="16" s="1"/>
  <c r="Y25" i="14"/>
  <c r="P10" i="16"/>
  <c r="K10" i="16"/>
  <c r="C7" i="11"/>
  <c r="C10" i="16" s="1"/>
  <c r="C25" i="14"/>
  <c r="I7" i="11"/>
  <c r="H257" i="11"/>
  <c r="C26" i="14"/>
  <c r="D26" i="14" s="1"/>
  <c r="H267" i="11"/>
  <c r="F26" i="14"/>
  <c r="C27" i="14"/>
  <c r="H277" i="11"/>
  <c r="E277" i="11"/>
  <c r="AI27" i="14"/>
  <c r="C28" i="14"/>
  <c r="H287" i="11"/>
  <c r="Y28" i="14"/>
  <c r="K11" i="16"/>
  <c r="J11" i="16"/>
  <c r="C297" i="11"/>
  <c r="O29" i="14"/>
  <c r="C29" i="14"/>
  <c r="I8" i="11"/>
  <c r="H297" i="11"/>
  <c r="P11" i="16"/>
  <c r="E29" i="14"/>
  <c r="J8" i="11"/>
  <c r="D8" i="11" s="1"/>
  <c r="D11" i="16" s="1"/>
  <c r="C30" i="14"/>
  <c r="D30" i="14" s="1"/>
  <c r="H307" i="11"/>
  <c r="G307" i="11"/>
  <c r="E30" i="14"/>
  <c r="F30" i="14" s="1"/>
  <c r="C31" i="14"/>
  <c r="H317" i="11"/>
  <c r="K31" i="14"/>
  <c r="Y31" i="14" s="1"/>
  <c r="F31" i="14"/>
  <c r="C327" i="11"/>
  <c r="C32" i="14"/>
  <c r="H327" i="11"/>
  <c r="E33" i="14"/>
  <c r="F33" i="14" s="1"/>
  <c r="J9" i="11"/>
  <c r="C33" i="14"/>
  <c r="I9" i="11"/>
  <c r="H337" i="11"/>
  <c r="J12" i="16"/>
  <c r="K12" i="16"/>
  <c r="G337" i="11"/>
  <c r="C337" i="11"/>
  <c r="N12" i="16"/>
  <c r="E347" i="11"/>
  <c r="AI34" i="14"/>
  <c r="C34" i="14"/>
  <c r="H347" i="11"/>
  <c r="G347" i="11"/>
  <c r="C35" i="14"/>
  <c r="H357" i="11"/>
  <c r="F35" i="14"/>
  <c r="C36" i="14"/>
  <c r="H367" i="11"/>
  <c r="Y36" i="14"/>
  <c r="F367" i="11"/>
  <c r="E36" i="14"/>
  <c r="N13" i="16"/>
  <c r="K13" i="16"/>
  <c r="C37" i="14"/>
  <c r="H377" i="11"/>
  <c r="I10" i="11"/>
  <c r="E37" i="14"/>
  <c r="F37" i="14" s="1"/>
  <c r="J10" i="11"/>
  <c r="D10" i="11" s="1"/>
  <c r="D13" i="16" s="1"/>
  <c r="J13" i="16"/>
  <c r="AI37" i="14"/>
  <c r="C38" i="14"/>
  <c r="H387" i="11"/>
  <c r="G387" i="11"/>
  <c r="E38" i="14"/>
  <c r="F38" i="14" s="1"/>
  <c r="C39" i="14"/>
  <c r="H397" i="11"/>
  <c r="C397" i="11"/>
  <c r="C40" i="14"/>
  <c r="H407" i="11"/>
  <c r="G407" i="11"/>
  <c r="C407" i="11"/>
  <c r="E407" i="11"/>
  <c r="AI43" i="14"/>
  <c r="C43" i="14"/>
  <c r="H437" i="11"/>
  <c r="AA43" i="14"/>
  <c r="O43" i="14"/>
  <c r="F43" i="14" s="1"/>
  <c r="C44" i="14"/>
  <c r="H447" i="11"/>
  <c r="Z44" i="14"/>
  <c r="AI44" i="14" s="1"/>
  <c r="O44" i="14"/>
  <c r="F44" i="14" s="1"/>
  <c r="AA44" i="14"/>
  <c r="C45" i="14"/>
  <c r="H457" i="11"/>
  <c r="O45" i="14"/>
  <c r="F45" i="14" s="1"/>
  <c r="G457" i="11"/>
  <c r="J12" i="11"/>
  <c r="I15" i="16" s="1"/>
  <c r="C457" i="11"/>
  <c r="F467" i="11"/>
  <c r="E46" i="14"/>
  <c r="E467" i="11"/>
  <c r="AA47" i="14"/>
  <c r="O47" i="14"/>
  <c r="Y47" i="14"/>
  <c r="C47" i="14"/>
  <c r="H477" i="11"/>
  <c r="F477" i="11"/>
  <c r="E47" i="14"/>
  <c r="O48" i="14"/>
  <c r="F48" i="14" s="1"/>
  <c r="AA48" i="14"/>
  <c r="C48" i="14"/>
  <c r="H487" i="11"/>
  <c r="C49" i="14"/>
  <c r="D49" i="14" s="1"/>
  <c r="I13" i="11"/>
  <c r="H497" i="11"/>
  <c r="L16" i="16"/>
  <c r="F497" i="11"/>
  <c r="E49" i="14"/>
  <c r="J13" i="11"/>
  <c r="E13" i="11" s="1"/>
  <c r="E16" i="16" s="1"/>
  <c r="J16" i="16"/>
  <c r="P16" i="16"/>
  <c r="N16" i="16"/>
  <c r="O49" i="14"/>
  <c r="C50" i="14"/>
  <c r="H507" i="11"/>
  <c r="F507" i="11"/>
  <c r="E50" i="14"/>
  <c r="AA51" i="14"/>
  <c r="O51" i="14"/>
  <c r="C517" i="11"/>
  <c r="E51" i="14"/>
  <c r="C51" i="14"/>
  <c r="D51" i="14" s="1"/>
  <c r="H517" i="11"/>
  <c r="C52" i="14"/>
  <c r="H527" i="11"/>
  <c r="O52" i="14"/>
  <c r="F52" i="14" s="1"/>
  <c r="AA52" i="14"/>
  <c r="Y52" i="14"/>
  <c r="C53" i="14"/>
  <c r="D53" i="14" s="1"/>
  <c r="I14" i="11"/>
  <c r="H537" i="11"/>
  <c r="O53" i="14"/>
  <c r="C537" i="11"/>
  <c r="E53" i="14"/>
  <c r="J14" i="11"/>
  <c r="G14" i="11" s="1"/>
  <c r="G17" i="16" s="1"/>
  <c r="P17" i="16"/>
  <c r="Y53" i="14"/>
  <c r="F77" i="11"/>
  <c r="J3" i="11"/>
  <c r="I6" i="16" s="1"/>
  <c r="G77" i="11"/>
  <c r="I11" i="11"/>
  <c r="H417" i="11"/>
  <c r="E417" i="11"/>
  <c r="J11" i="11"/>
  <c r="I14" i="16" s="1"/>
  <c r="C427" i="11"/>
  <c r="H427" i="11"/>
  <c r="I12" i="11"/>
  <c r="F517" i="11"/>
  <c r="G517" i="11"/>
  <c r="F527" i="11"/>
  <c r="E517" i="11"/>
  <c r="G537" i="11"/>
  <c r="F537" i="11"/>
  <c r="G507" i="11"/>
  <c r="E507" i="11"/>
  <c r="F437" i="11"/>
  <c r="G437" i="11"/>
  <c r="F457" i="11"/>
  <c r="F357" i="11"/>
  <c r="F487" i="11"/>
  <c r="F397" i="11"/>
  <c r="F297" i="11"/>
  <c r="F267" i="11"/>
  <c r="F447" i="11"/>
  <c r="F407" i="11"/>
  <c r="F347" i="11"/>
  <c r="F327" i="11"/>
  <c r="C497" i="11"/>
  <c r="F427" i="11"/>
  <c r="F417" i="11"/>
  <c r="E497" i="11"/>
  <c r="G497" i="11"/>
  <c r="G467" i="11"/>
  <c r="G417" i="11"/>
  <c r="F377" i="11"/>
  <c r="E377" i="11"/>
  <c r="F337" i="11"/>
  <c r="E337" i="11"/>
  <c r="C437" i="11"/>
  <c r="E367" i="11"/>
  <c r="C347" i="11"/>
  <c r="F287" i="11"/>
  <c r="F317" i="11"/>
  <c r="F277" i="11"/>
  <c r="E427" i="11"/>
  <c r="C467" i="11"/>
  <c r="G427" i="11"/>
  <c r="F387" i="11"/>
  <c r="F307" i="11"/>
  <c r="F247" i="11"/>
  <c r="G257" i="11"/>
  <c r="C247" i="11"/>
  <c r="C257" i="11"/>
  <c r="E257" i="11"/>
  <c r="G217" i="11"/>
  <c r="F197" i="11"/>
  <c r="F167" i="11"/>
  <c r="F177" i="11"/>
  <c r="E147" i="11"/>
  <c r="G147" i="11"/>
  <c r="G137" i="11"/>
  <c r="C137" i="11"/>
  <c r="E137" i="11"/>
  <c r="G97" i="11"/>
  <c r="G67" i="11"/>
  <c r="E97" i="11"/>
  <c r="C67" i="11"/>
  <c r="C97" i="11"/>
  <c r="F87" i="11"/>
  <c r="J56" i="11"/>
  <c r="I56" i="11"/>
  <c r="J55" i="11"/>
  <c r="I55" i="11"/>
  <c r="J54" i="11"/>
  <c r="I54" i="11"/>
  <c r="J53" i="11"/>
  <c r="I53" i="11"/>
  <c r="J52" i="11"/>
  <c r="I52" i="11"/>
  <c r="J51" i="11"/>
  <c r="I51" i="11"/>
  <c r="J50" i="11"/>
  <c r="I50" i="11"/>
  <c r="AN49" i="11"/>
  <c r="AW5" i="14" s="1"/>
  <c r="AM49" i="11"/>
  <c r="AV5" i="14" s="1"/>
  <c r="AL49" i="11"/>
  <c r="AU5" i="14" s="1"/>
  <c r="AK49" i="11"/>
  <c r="AT5" i="14" s="1"/>
  <c r="AJ49" i="11"/>
  <c r="AS5" i="14" s="1"/>
  <c r="AH49" i="11"/>
  <c r="AP5" i="14" s="1"/>
  <c r="AG49" i="11"/>
  <c r="AO5" i="14" s="1"/>
  <c r="AF49" i="11"/>
  <c r="AN5" i="14" s="1"/>
  <c r="AE49" i="11"/>
  <c r="AL5" i="14" s="1"/>
  <c r="AD49" i="11"/>
  <c r="AK5" i="14" s="1"/>
  <c r="AC49" i="11"/>
  <c r="AG5" i="14" s="1"/>
  <c r="AB49" i="11"/>
  <c r="AF5" i="14" s="1"/>
  <c r="AA49" i="11"/>
  <c r="AE5" i="14" s="1"/>
  <c r="Z49" i="11"/>
  <c r="AD5" i="14" s="1"/>
  <c r="Y49" i="11"/>
  <c r="AC5" i="14" s="1"/>
  <c r="X49" i="11"/>
  <c r="AB5" i="14" s="1"/>
  <c r="W49" i="11"/>
  <c r="W5" i="14" s="1"/>
  <c r="V49" i="11"/>
  <c r="V5" i="14" s="1"/>
  <c r="U49" i="11"/>
  <c r="T5" i="14" s="1"/>
  <c r="T49" i="11"/>
  <c r="S5" i="14" s="1"/>
  <c r="S49" i="11"/>
  <c r="R5" i="14" s="1"/>
  <c r="R49" i="11"/>
  <c r="Q5" i="14" s="1"/>
  <c r="Q49" i="11"/>
  <c r="P5" i="14" s="1"/>
  <c r="P49" i="11"/>
  <c r="M5" i="14" s="1"/>
  <c r="O49" i="11"/>
  <c r="L5" i="14" s="1"/>
  <c r="N49" i="11"/>
  <c r="J5" i="14" s="1"/>
  <c r="M49" i="11"/>
  <c r="I5" i="14" s="1"/>
  <c r="L49" i="11"/>
  <c r="H5" i="14" s="1"/>
  <c r="K49" i="11"/>
  <c r="G5" i="14" s="1"/>
  <c r="J46" i="11"/>
  <c r="I46" i="11"/>
  <c r="J45" i="11"/>
  <c r="I45" i="11"/>
  <c r="J44" i="11"/>
  <c r="I44" i="11"/>
  <c r="J43" i="11"/>
  <c r="I43" i="11"/>
  <c r="J42" i="11"/>
  <c r="I42" i="11"/>
  <c r="J41" i="11"/>
  <c r="I41" i="11"/>
  <c r="J40" i="11"/>
  <c r="I40" i="11"/>
  <c r="AN39" i="11"/>
  <c r="AW4" i="14" s="1"/>
  <c r="AM39" i="11"/>
  <c r="AV4" i="14" s="1"/>
  <c r="AL39" i="11"/>
  <c r="AU4" i="14" s="1"/>
  <c r="AK39" i="11"/>
  <c r="AT4" i="14" s="1"/>
  <c r="AJ39" i="11"/>
  <c r="AS4" i="14" s="1"/>
  <c r="AH39" i="11"/>
  <c r="AP4" i="14" s="1"/>
  <c r="AG39" i="11"/>
  <c r="AO4" i="14" s="1"/>
  <c r="AF39" i="11"/>
  <c r="AN4" i="14" s="1"/>
  <c r="AE39" i="11"/>
  <c r="AL4" i="14" s="1"/>
  <c r="AD39" i="11"/>
  <c r="AK4" i="14" s="1"/>
  <c r="AC39" i="11"/>
  <c r="AG4" i="14" s="1"/>
  <c r="AB39" i="11"/>
  <c r="AF4" i="14" s="1"/>
  <c r="AA39" i="11"/>
  <c r="AE4" i="14" s="1"/>
  <c r="Z39" i="11"/>
  <c r="AD4" i="14" s="1"/>
  <c r="Y39" i="11"/>
  <c r="AC4" i="14" s="1"/>
  <c r="X39" i="11"/>
  <c r="AB4" i="14" s="1"/>
  <c r="W39" i="11"/>
  <c r="W4" i="14" s="1"/>
  <c r="V39" i="11"/>
  <c r="V4" i="14" s="1"/>
  <c r="U39" i="11"/>
  <c r="T4" i="14" s="1"/>
  <c r="T39" i="11"/>
  <c r="S4" i="14" s="1"/>
  <c r="S39" i="11"/>
  <c r="R4" i="14" s="1"/>
  <c r="R39" i="11"/>
  <c r="Q4" i="14" s="1"/>
  <c r="Q39" i="11"/>
  <c r="P4" i="14" s="1"/>
  <c r="P39" i="11"/>
  <c r="M4" i="14" s="1"/>
  <c r="O39" i="11"/>
  <c r="L4" i="14" s="1"/>
  <c r="N39" i="11"/>
  <c r="J4" i="14" s="1"/>
  <c r="M39" i="11"/>
  <c r="I4" i="14" s="1"/>
  <c r="L39" i="11"/>
  <c r="H4" i="14" s="1"/>
  <c r="K39" i="11"/>
  <c r="G4" i="14" s="1"/>
  <c r="J36" i="11"/>
  <c r="I36" i="11"/>
  <c r="J35" i="11"/>
  <c r="I35" i="11"/>
  <c r="J34" i="11"/>
  <c r="I34" i="11"/>
  <c r="J33" i="11"/>
  <c r="I33" i="11"/>
  <c r="J32" i="11"/>
  <c r="I32" i="11"/>
  <c r="J31" i="11"/>
  <c r="I31" i="11"/>
  <c r="J30" i="11"/>
  <c r="I30" i="11"/>
  <c r="AN29" i="11"/>
  <c r="AW3" i="14" s="1"/>
  <c r="AM29" i="11"/>
  <c r="AV3" i="14" s="1"/>
  <c r="AL29" i="11"/>
  <c r="AU3" i="14" s="1"/>
  <c r="AK29" i="11"/>
  <c r="AT3" i="14" s="1"/>
  <c r="AJ29" i="11"/>
  <c r="AS3" i="14" s="1"/>
  <c r="AH29" i="11"/>
  <c r="AP3" i="14" s="1"/>
  <c r="AG29" i="11"/>
  <c r="AO3" i="14" s="1"/>
  <c r="AF29" i="11"/>
  <c r="AN3" i="14" s="1"/>
  <c r="AE29" i="11"/>
  <c r="AL3" i="14" s="1"/>
  <c r="AD29" i="11"/>
  <c r="AK3" i="14" s="1"/>
  <c r="AC29" i="11"/>
  <c r="AG3" i="14" s="1"/>
  <c r="AB29" i="11"/>
  <c r="AF3" i="14" s="1"/>
  <c r="AA29" i="11"/>
  <c r="AE3" i="14" s="1"/>
  <c r="Z29" i="11"/>
  <c r="AD3" i="14" s="1"/>
  <c r="Y29" i="11"/>
  <c r="AC3" i="14" s="1"/>
  <c r="X29" i="11"/>
  <c r="AB3" i="14" s="1"/>
  <c r="W29" i="11"/>
  <c r="W3" i="14" s="1"/>
  <c r="V29" i="11"/>
  <c r="V3" i="14" s="1"/>
  <c r="U29" i="11"/>
  <c r="T3" i="14" s="1"/>
  <c r="T29" i="11"/>
  <c r="S3" i="14" s="1"/>
  <c r="S29" i="11"/>
  <c r="R3" i="14" s="1"/>
  <c r="R29" i="11"/>
  <c r="Q3" i="14" s="1"/>
  <c r="Q29" i="11"/>
  <c r="P3" i="14" s="1"/>
  <c r="P29" i="11"/>
  <c r="M3" i="14" s="1"/>
  <c r="O29" i="11"/>
  <c r="L3" i="14" s="1"/>
  <c r="N29" i="11"/>
  <c r="J3" i="14" s="1"/>
  <c r="M29" i="11"/>
  <c r="I3" i="14" s="1"/>
  <c r="L29" i="11"/>
  <c r="H3" i="14" s="1"/>
  <c r="K29" i="11"/>
  <c r="G3" i="14" s="1"/>
  <c r="AJ19" i="11"/>
  <c r="AS2" i="14" s="1"/>
  <c r="AH19" i="11"/>
  <c r="AP2" i="14" s="1"/>
  <c r="AG19" i="11"/>
  <c r="AO2" i="14" s="1"/>
  <c r="AF19" i="11"/>
  <c r="AN2" i="14" s="1"/>
  <c r="AE19" i="11"/>
  <c r="AL2" i="14" s="1"/>
  <c r="AD19" i="11"/>
  <c r="AK2" i="14" s="1"/>
  <c r="AC19" i="11"/>
  <c r="AG2" i="14" s="1"/>
  <c r="AB19" i="11"/>
  <c r="AF2" i="14" s="1"/>
  <c r="AA19" i="11"/>
  <c r="AE2" i="14" s="1"/>
  <c r="Z19" i="11"/>
  <c r="AD2" i="14" s="1"/>
  <c r="Y19" i="11"/>
  <c r="AC2" i="14" s="1"/>
  <c r="X19" i="11"/>
  <c r="AB2" i="14" s="1"/>
  <c r="W19" i="11"/>
  <c r="W2" i="14" s="1"/>
  <c r="V19" i="11"/>
  <c r="V2" i="14" s="1"/>
  <c r="U19" i="11"/>
  <c r="T2" i="14" s="1"/>
  <c r="T19" i="11"/>
  <c r="S2" i="14" s="1"/>
  <c r="S19" i="11"/>
  <c r="R2" i="14" s="1"/>
  <c r="R19" i="11"/>
  <c r="Q2" i="14" s="1"/>
  <c r="Q19" i="11"/>
  <c r="P2" i="14" s="1"/>
  <c r="P19" i="11"/>
  <c r="M2" i="14" s="1"/>
  <c r="O19" i="11"/>
  <c r="L2" i="14" s="1"/>
  <c r="N19" i="11"/>
  <c r="J2" i="14" s="1"/>
  <c r="M19" i="11"/>
  <c r="I2" i="14" s="1"/>
  <c r="L19" i="11"/>
  <c r="H2" i="14" s="1"/>
  <c r="K19" i="11"/>
  <c r="G2" i="14" s="1"/>
  <c r="J20" i="11"/>
  <c r="J21" i="11"/>
  <c r="J22" i="11"/>
  <c r="J23" i="11"/>
  <c r="J24" i="11"/>
  <c r="J25" i="11"/>
  <c r="J26" i="11"/>
  <c r="I20" i="11"/>
  <c r="I21" i="11"/>
  <c r="I22" i="11"/>
  <c r="I23" i="11"/>
  <c r="I24" i="11"/>
  <c r="I25" i="11"/>
  <c r="I26" i="11"/>
  <c r="AK19" i="11"/>
  <c r="AT2" i="14" s="1"/>
  <c r="AL19" i="11"/>
  <c r="AU2" i="14" s="1"/>
  <c r="AM19" i="11"/>
  <c r="AV2" i="14" s="1"/>
  <c r="AN19" i="11"/>
  <c r="AW2" i="14" s="1"/>
  <c r="F46" i="14" l="1"/>
  <c r="D48" i="14"/>
  <c r="D28" i="14"/>
  <c r="D39" i="14"/>
  <c r="D20" i="14"/>
  <c r="D14" i="14"/>
  <c r="D8" i="14"/>
  <c r="D6" i="14"/>
  <c r="F10" i="14"/>
  <c r="D27" i="14"/>
  <c r="D31" i="14"/>
  <c r="D47" i="14"/>
  <c r="D24" i="14"/>
  <c r="AH2" i="14"/>
  <c r="D44" i="14"/>
  <c r="D38" i="14"/>
  <c r="D18" i="14"/>
  <c r="D10" i="14"/>
  <c r="D52" i="14"/>
  <c r="D45" i="14"/>
  <c r="AI15" i="11"/>
  <c r="AH18" i="16" s="1"/>
  <c r="D19" i="14"/>
  <c r="X2" i="14"/>
  <c r="AM2" i="14"/>
  <c r="X4" i="14"/>
  <c r="AM4" i="14"/>
  <c r="N5" i="14"/>
  <c r="F50" i="14"/>
  <c r="D16" i="14"/>
  <c r="F14" i="14"/>
  <c r="D23" i="14"/>
  <c r="D40" i="14"/>
  <c r="D35" i="14"/>
  <c r="AH4" i="14"/>
  <c r="F36" i="14"/>
  <c r="D36" i="14"/>
  <c r="D33" i="14"/>
  <c r="D32" i="14"/>
  <c r="D25" i="14"/>
  <c r="AI41" i="14"/>
  <c r="D41" i="14" s="1"/>
  <c r="U5" i="14"/>
  <c r="D9" i="14"/>
  <c r="N2" i="14"/>
  <c r="N4" i="14"/>
  <c r="Z4" i="14" s="1"/>
  <c r="F47" i="14"/>
  <c r="D29" i="14"/>
  <c r="F21" i="14"/>
  <c r="D11" i="14"/>
  <c r="O2" i="14"/>
  <c r="AA2" i="14"/>
  <c r="Z2" i="14"/>
  <c r="U2" i="14"/>
  <c r="O4" i="14"/>
  <c r="AA4" i="14"/>
  <c r="U4" i="14"/>
  <c r="AJ5" i="14"/>
  <c r="D12" i="11"/>
  <c r="D15" i="16" s="1"/>
  <c r="F51" i="14"/>
  <c r="D37" i="14"/>
  <c r="K2" i="14"/>
  <c r="AJ2" i="14"/>
  <c r="K4" i="14"/>
  <c r="AJ4" i="14"/>
  <c r="AH5" i="14"/>
  <c r="AQ5" i="14"/>
  <c r="E10" i="11"/>
  <c r="E13" i="16" s="1"/>
  <c r="D22" i="14"/>
  <c r="F20" i="14"/>
  <c r="D5" i="11"/>
  <c r="D8" i="16" s="1"/>
  <c r="F17" i="14"/>
  <c r="F9" i="14"/>
  <c r="AQ2" i="14"/>
  <c r="AQ4" i="14"/>
  <c r="X5" i="14"/>
  <c r="AM5" i="14"/>
  <c r="C12" i="11"/>
  <c r="C15" i="16" s="1"/>
  <c r="D17" i="14"/>
  <c r="N3" i="14"/>
  <c r="U3" i="14"/>
  <c r="AN2" i="11"/>
  <c r="AM5" i="16" s="1"/>
  <c r="K3" i="14"/>
  <c r="AD2" i="11"/>
  <c r="AC5" i="16" s="1"/>
  <c r="AH3" i="14"/>
  <c r="AQ3" i="14"/>
  <c r="AA3" i="14"/>
  <c r="O3" i="14"/>
  <c r="AJ3" i="14"/>
  <c r="X3" i="14"/>
  <c r="AM3" i="14"/>
  <c r="AD15" i="11"/>
  <c r="AC18" i="16" s="1"/>
  <c r="F6" i="14"/>
  <c r="H3" i="11"/>
  <c r="H6" i="16"/>
  <c r="C3" i="11"/>
  <c r="C6" i="16" s="1"/>
  <c r="H7" i="16"/>
  <c r="F12" i="14"/>
  <c r="E4" i="11"/>
  <c r="E7" i="16" s="1"/>
  <c r="I7" i="16"/>
  <c r="F4" i="11"/>
  <c r="F7" i="16" s="1"/>
  <c r="D4" i="11"/>
  <c r="D7" i="16" s="1"/>
  <c r="F13" i="14"/>
  <c r="G4" i="11"/>
  <c r="G7" i="16" s="1"/>
  <c r="D15" i="14"/>
  <c r="C5" i="11"/>
  <c r="C8" i="16" s="1"/>
  <c r="H8" i="16"/>
  <c r="H5" i="11"/>
  <c r="I8" i="16"/>
  <c r="F5" i="11"/>
  <c r="F8" i="16" s="1"/>
  <c r="G5" i="11"/>
  <c r="G8" i="16" s="1"/>
  <c r="D6" i="11"/>
  <c r="D9" i="16" s="1"/>
  <c r="H9" i="16"/>
  <c r="H6" i="11"/>
  <c r="E6" i="11"/>
  <c r="E9" i="16" s="1"/>
  <c r="C6" i="11"/>
  <c r="C9" i="16" s="1"/>
  <c r="I9" i="16"/>
  <c r="F6" i="11"/>
  <c r="F9" i="16" s="1"/>
  <c r="G7" i="11"/>
  <c r="G10" i="16" s="1"/>
  <c r="F23" i="14"/>
  <c r="I10" i="16"/>
  <c r="F7" i="11"/>
  <c r="F10" i="16" s="1"/>
  <c r="E7" i="11"/>
  <c r="E10" i="16" s="1"/>
  <c r="H10" i="16"/>
  <c r="H7" i="11"/>
  <c r="F29" i="14"/>
  <c r="C8" i="11"/>
  <c r="C11" i="16" s="1"/>
  <c r="I11" i="16"/>
  <c r="F8" i="11"/>
  <c r="F11" i="16" s="1"/>
  <c r="H11" i="16"/>
  <c r="H8" i="11"/>
  <c r="G8" i="11"/>
  <c r="G11" i="16" s="1"/>
  <c r="E8" i="11"/>
  <c r="E11" i="16" s="1"/>
  <c r="I12" i="16"/>
  <c r="G9" i="11"/>
  <c r="G12" i="16" s="1"/>
  <c r="F9" i="11"/>
  <c r="F12" i="16" s="1"/>
  <c r="D9" i="11"/>
  <c r="D12" i="16" s="1"/>
  <c r="C9" i="11"/>
  <c r="C12" i="16" s="1"/>
  <c r="E9" i="11"/>
  <c r="E12" i="16" s="1"/>
  <c r="H12" i="16"/>
  <c r="H9" i="11"/>
  <c r="D34" i="14"/>
  <c r="C10" i="11"/>
  <c r="C13" i="16" s="1"/>
  <c r="H13" i="16"/>
  <c r="H10" i="11"/>
  <c r="I13" i="16"/>
  <c r="F10" i="11"/>
  <c r="F13" i="16" s="1"/>
  <c r="G10" i="11"/>
  <c r="G13" i="16" s="1"/>
  <c r="H11" i="11"/>
  <c r="H14" i="16"/>
  <c r="D43" i="14"/>
  <c r="E12" i="11"/>
  <c r="E15" i="16" s="1"/>
  <c r="G12" i="11"/>
  <c r="G15" i="16" s="1"/>
  <c r="F12" i="11"/>
  <c r="F15" i="16" s="1"/>
  <c r="H15" i="16"/>
  <c r="G13" i="11"/>
  <c r="G16" i="16" s="1"/>
  <c r="D13" i="11"/>
  <c r="D16" i="16" s="1"/>
  <c r="H16" i="16"/>
  <c r="H13" i="11"/>
  <c r="I16" i="16"/>
  <c r="F13" i="11"/>
  <c r="F16" i="16" s="1"/>
  <c r="C13" i="11"/>
  <c r="C16" i="16" s="1"/>
  <c r="F49" i="14"/>
  <c r="D50" i="14"/>
  <c r="I17" i="16"/>
  <c r="F14" i="11"/>
  <c r="F17" i="16" s="1"/>
  <c r="D14" i="11"/>
  <c r="D17" i="16" s="1"/>
  <c r="E14" i="11"/>
  <c r="E17" i="16" s="1"/>
  <c r="F53" i="14"/>
  <c r="H17" i="16"/>
  <c r="H14" i="11"/>
  <c r="C14" i="11"/>
  <c r="C17" i="16" s="1"/>
  <c r="AA5" i="14"/>
  <c r="O5" i="14"/>
  <c r="K5" i="14"/>
  <c r="Y5" i="14" s="1"/>
  <c r="F3" i="11"/>
  <c r="F6" i="16" s="1"/>
  <c r="G3" i="11"/>
  <c r="G6" i="16" s="1"/>
  <c r="E3" i="11"/>
  <c r="E6" i="16" s="1"/>
  <c r="D3" i="11"/>
  <c r="D6" i="16" s="1"/>
  <c r="F11" i="11"/>
  <c r="F14" i="16" s="1"/>
  <c r="D11" i="11"/>
  <c r="D14" i="16" s="1"/>
  <c r="G11" i="11"/>
  <c r="G14" i="16" s="1"/>
  <c r="E11" i="11"/>
  <c r="E14" i="16" s="1"/>
  <c r="C11" i="11"/>
  <c r="C14" i="16" s="1"/>
  <c r="H12" i="11"/>
  <c r="AM2" i="11"/>
  <c r="AH2" i="11"/>
  <c r="AL2" i="11"/>
  <c r="D47" i="11"/>
  <c r="AK2" i="11"/>
  <c r="D37" i="11"/>
  <c r="D57" i="11"/>
  <c r="N2" i="11"/>
  <c r="V2" i="11"/>
  <c r="Z2" i="11"/>
  <c r="I49" i="11"/>
  <c r="R2" i="11"/>
  <c r="I39" i="11"/>
  <c r="S2" i="11"/>
  <c r="W2" i="11"/>
  <c r="AA2" i="11"/>
  <c r="AE2" i="11"/>
  <c r="P2" i="11"/>
  <c r="T2" i="11"/>
  <c r="X2" i="11"/>
  <c r="AB2" i="11"/>
  <c r="AF2" i="11"/>
  <c r="M2" i="11"/>
  <c r="Q2" i="11"/>
  <c r="U2" i="11"/>
  <c r="Y2" i="11"/>
  <c r="AC2" i="11"/>
  <c r="AG2" i="11"/>
  <c r="J49" i="11"/>
  <c r="AJ2" i="11"/>
  <c r="J39" i="11"/>
  <c r="J29" i="11"/>
  <c r="L2" i="11"/>
  <c r="I29" i="11"/>
  <c r="O2" i="11"/>
  <c r="K2" i="11"/>
  <c r="I19" i="11"/>
  <c r="J19" i="11"/>
  <c r="E2" i="14" s="1"/>
  <c r="F2" i="14" s="1"/>
  <c r="D27" i="11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4" i="10"/>
  <c r="AI4" i="14" l="1"/>
  <c r="AI2" i="14"/>
  <c r="Z5" i="14"/>
  <c r="AI5" i="14" s="1"/>
  <c r="Y3" i="14"/>
  <c r="Y2" i="14"/>
  <c r="F47" i="11"/>
  <c r="E4" i="14"/>
  <c r="F4" i="14" s="1"/>
  <c r="H27" i="11"/>
  <c r="C2" i="14"/>
  <c r="C4" i="14"/>
  <c r="H47" i="11"/>
  <c r="Y4" i="14"/>
  <c r="Z3" i="14"/>
  <c r="AI3" i="14" s="1"/>
  <c r="AN15" i="11"/>
  <c r="AM18" i="16" s="1"/>
  <c r="AI5" i="16"/>
  <c r="AJ15" i="11"/>
  <c r="AI18" i="16" s="1"/>
  <c r="X5" i="16"/>
  <c r="Y15" i="11"/>
  <c r="X18" i="16" s="1"/>
  <c r="AE5" i="16"/>
  <c r="AF15" i="11"/>
  <c r="AE18" i="16" s="1"/>
  <c r="O5" i="16"/>
  <c r="P15" i="11"/>
  <c r="O18" i="16" s="1"/>
  <c r="R5" i="16"/>
  <c r="S15" i="11"/>
  <c r="R18" i="16" s="1"/>
  <c r="Y5" i="16"/>
  <c r="Z15" i="11"/>
  <c r="Y18" i="16" s="1"/>
  <c r="AG5" i="16"/>
  <c r="AH15" i="11"/>
  <c r="AG18" i="16" s="1"/>
  <c r="L15" i="11"/>
  <c r="K18" i="16" s="1"/>
  <c r="K5" i="16"/>
  <c r="T5" i="16"/>
  <c r="U15" i="11"/>
  <c r="T18" i="16" s="1"/>
  <c r="AA5" i="16"/>
  <c r="AB15" i="11"/>
  <c r="AA18" i="16" s="1"/>
  <c r="AD5" i="16"/>
  <c r="AE15" i="11"/>
  <c r="AD18" i="16" s="1"/>
  <c r="U5" i="16"/>
  <c r="V15" i="11"/>
  <c r="U18" i="16" s="1"/>
  <c r="AJ5" i="16"/>
  <c r="AK15" i="11"/>
  <c r="AJ18" i="16" s="1"/>
  <c r="K15" i="11"/>
  <c r="J18" i="16" s="1"/>
  <c r="J5" i="16"/>
  <c r="F37" i="11"/>
  <c r="E3" i="14"/>
  <c r="F3" i="14" s="1"/>
  <c r="AF5" i="16"/>
  <c r="AG15" i="11"/>
  <c r="AF18" i="16" s="1"/>
  <c r="W5" i="16"/>
  <c r="X15" i="11"/>
  <c r="W18" i="16" s="1"/>
  <c r="Z5" i="16"/>
  <c r="AA15" i="11"/>
  <c r="Z18" i="16" s="1"/>
  <c r="R15" i="11"/>
  <c r="Q18" i="16" s="1"/>
  <c r="Q5" i="16"/>
  <c r="M5" i="16"/>
  <c r="N15" i="11"/>
  <c r="M18" i="16" s="1"/>
  <c r="C3" i="14"/>
  <c r="H37" i="11"/>
  <c r="N5" i="16"/>
  <c r="O15" i="11"/>
  <c r="N18" i="16" s="1"/>
  <c r="AB5" i="16"/>
  <c r="AC15" i="11"/>
  <c r="AB18" i="16" s="1"/>
  <c r="L5" i="16"/>
  <c r="M15" i="11"/>
  <c r="L18" i="16" s="1"/>
  <c r="S5" i="16"/>
  <c r="T15" i="11"/>
  <c r="S18" i="16" s="1"/>
  <c r="V5" i="16"/>
  <c r="W15" i="11"/>
  <c r="V18" i="16" s="1"/>
  <c r="AK5" i="16"/>
  <c r="AL15" i="11"/>
  <c r="AK18" i="16" s="1"/>
  <c r="AL5" i="16"/>
  <c r="AM15" i="11"/>
  <c r="AL18" i="16" s="1"/>
  <c r="P5" i="16"/>
  <c r="Q15" i="11"/>
  <c r="P18" i="16" s="1"/>
  <c r="G57" i="11"/>
  <c r="E5" i="14"/>
  <c r="F5" i="14" s="1"/>
  <c r="E57" i="11"/>
  <c r="C5" i="14"/>
  <c r="H57" i="11"/>
  <c r="C57" i="11"/>
  <c r="E37" i="11"/>
  <c r="E47" i="11"/>
  <c r="G37" i="11"/>
  <c r="C47" i="11"/>
  <c r="C37" i="11"/>
  <c r="G47" i="11"/>
  <c r="F57" i="11"/>
  <c r="C27" i="11"/>
  <c r="E27" i="11"/>
  <c r="I2" i="11"/>
  <c r="H5" i="16" s="1"/>
  <c r="J2" i="11"/>
  <c r="I5" i="16" s="1"/>
  <c r="G27" i="11"/>
  <c r="F27" i="11"/>
  <c r="D4" i="14" l="1"/>
  <c r="D2" i="14"/>
  <c r="D5" i="14"/>
  <c r="D3" i="14"/>
  <c r="D2" i="11"/>
  <c r="D5" i="16" s="1"/>
  <c r="J15" i="11"/>
  <c r="I18" i="16" s="1"/>
  <c r="H2" i="11"/>
  <c r="I15" i="11"/>
  <c r="C2" i="11"/>
  <c r="C5" i="16" s="1"/>
  <c r="E2" i="11"/>
  <c r="E5" i="16" s="1"/>
  <c r="F2" i="11"/>
  <c r="F5" i="16" s="1"/>
  <c r="G2" i="11"/>
  <c r="G5" i="16" s="1"/>
  <c r="H15" i="11" l="1"/>
  <c r="H18" i="16"/>
  <c r="C15" i="11"/>
  <c r="C18" i="16" s="1"/>
  <c r="G15" i="11"/>
  <c r="G18" i="16" s="1"/>
  <c r="D15" i="11"/>
  <c r="D18" i="16" s="1"/>
  <c r="E15" i="11"/>
  <c r="E18" i="16" s="1"/>
  <c r="F15" i="11"/>
  <c r="F18" i="16" s="1"/>
</calcChain>
</file>

<file path=xl/sharedStrings.xml><?xml version="1.0" encoding="utf-8"?>
<sst xmlns="http://schemas.openxmlformats.org/spreadsheetml/2006/main" count="466" uniqueCount="216">
  <si>
    <t>datum</t>
  </si>
  <si>
    <t>číslo</t>
  </si>
  <si>
    <t>co</t>
  </si>
  <si>
    <t>délka</t>
  </si>
  <si>
    <t>přev.</t>
  </si>
  <si>
    <t>ztráta</t>
  </si>
  <si>
    <t>chyby</t>
  </si>
  <si>
    <t>čas 1.</t>
  </si>
  <si>
    <t>vítěz</t>
  </si>
  <si>
    <t>ZHL Zdelov</t>
  </si>
  <si>
    <t>Sosák</t>
  </si>
  <si>
    <t>km prům.</t>
  </si>
  <si>
    <t>um.</t>
  </si>
  <si>
    <t>DZ</t>
  </si>
  <si>
    <t>HT</t>
  </si>
  <si>
    <t>FA</t>
  </si>
  <si>
    <t>MAP</t>
  </si>
  <si>
    <t>jogg</t>
  </si>
  <si>
    <t>AP1</t>
  </si>
  <si>
    <t>AP2</t>
  </si>
  <si>
    <t>AP3</t>
  </si>
  <si>
    <t>ANP</t>
  </si>
  <si>
    <t>LA</t>
  </si>
  <si>
    <t>sM</t>
  </si>
  <si>
    <t>P</t>
  </si>
  <si>
    <t>ost</t>
  </si>
  <si>
    <t>hry</t>
  </si>
  <si>
    <t>Bsíla</t>
  </si>
  <si>
    <t>Osíla</t>
  </si>
  <si>
    <t>reg</t>
  </si>
  <si>
    <t>obecné</t>
  </si>
  <si>
    <t>ZAV</t>
  </si>
  <si>
    <t>NEM</t>
  </si>
  <si>
    <t>jiná zátěž</t>
  </si>
  <si>
    <t xml:space="preserve">R </t>
  </si>
  <si>
    <t>čas celk</t>
  </si>
  <si>
    <t>čas běh</t>
  </si>
  <si>
    <t>C 1</t>
  </si>
  <si>
    <t>C 2</t>
  </si>
  <si>
    <t>C 3</t>
  </si>
  <si>
    <t>C 4</t>
  </si>
  <si>
    <t>C 5</t>
  </si>
  <si>
    <t>C 6</t>
  </si>
  <si>
    <t>C 7</t>
  </si>
  <si>
    <t>C 8</t>
  </si>
  <si>
    <t>C 9</t>
  </si>
  <si>
    <t>C 10</t>
  </si>
  <si>
    <t>C 11</t>
  </si>
  <si>
    <t>C 12</t>
  </si>
  <si>
    <t>C 13</t>
  </si>
  <si>
    <t>ROK</t>
  </si>
  <si>
    <t>C1</t>
  </si>
  <si>
    <t>T1</t>
  </si>
  <si>
    <t>sčot</t>
  </si>
  <si>
    <t>flexi</t>
  </si>
  <si>
    <t>M</t>
  </si>
  <si>
    <t>Lap</t>
  </si>
  <si>
    <t>Lanp</t>
  </si>
  <si>
    <t>Kap</t>
  </si>
  <si>
    <t>Kanp</t>
  </si>
  <si>
    <t>jiná vytrvalost</t>
  </si>
  <si>
    <t>klus 30´</t>
  </si>
  <si>
    <t>AP cesty 50´</t>
  </si>
  <si>
    <t>NOB AP 70´</t>
  </si>
  <si>
    <t>síla Bořek 45´</t>
  </si>
  <si>
    <t>tělocvična fotbal 80´; běh tam a zpět volně 30´</t>
  </si>
  <si>
    <t>AP terén stupňovaně 90´s mapou</t>
  </si>
  <si>
    <t>sauna, pára...</t>
  </si>
  <si>
    <t>střídačka 1+3 cesta  50´; PROT 20´; plavání 25´</t>
  </si>
  <si>
    <t>střídačka 4+2 cesta  70´, PROT 20´</t>
  </si>
  <si>
    <t>mapa - middle závod 40´ + R,V</t>
  </si>
  <si>
    <t>AP cesty 40´, na konci 10´ na prahu</t>
  </si>
  <si>
    <t>T2</t>
  </si>
  <si>
    <t>T4</t>
  </si>
  <si>
    <t>T3</t>
  </si>
  <si>
    <t>výklus 40´</t>
  </si>
  <si>
    <t>R,V + 8x 1km cesta</t>
  </si>
  <si>
    <t>R,V + mapový výjezd, zkrácená s hrom. startem rychle</t>
  </si>
  <si>
    <t>volno</t>
  </si>
  <si>
    <t>R, rovinky, protažení, 10´terénem svižně, výklus</t>
  </si>
  <si>
    <t>R,V + závod middle 40´</t>
  </si>
  <si>
    <t>R,V + závod long 95´</t>
  </si>
  <si>
    <t>lyže 2h</t>
  </si>
  <si>
    <t>lyže 3h</t>
  </si>
  <si>
    <t>lyže 1,5h</t>
  </si>
  <si>
    <t>běh volně 80´ asfalt AP1</t>
  </si>
  <si>
    <t>jogg 30´</t>
  </si>
  <si>
    <t>střídačka 2+2 asfalt 40´ + R</t>
  </si>
  <si>
    <t>volno, sauna, bazén</t>
  </si>
  <si>
    <t>lyže závod 70´</t>
  </si>
  <si>
    <t>lyže lauf volně 3h</t>
  </si>
  <si>
    <t>věšák sběrák volně 70´</t>
  </si>
  <si>
    <t>R,V + middle 2x 20´</t>
  </si>
  <si>
    <t>kombotech 90´</t>
  </si>
  <si>
    <t>long AP 80´</t>
  </si>
  <si>
    <t>sprintové úseky 5x 3´</t>
  </si>
  <si>
    <t>štafetové úseky 5x 7´</t>
  </si>
  <si>
    <t>R,V + závod middle 35´</t>
  </si>
  <si>
    <t>sprint volně 25´</t>
  </si>
  <si>
    <t>R,V + klasika 80´</t>
  </si>
  <si>
    <t>kolo 1,5h volně</t>
  </si>
  <si>
    <t>MT</t>
  </si>
  <si>
    <t>map teorie</t>
  </si>
  <si>
    <t>běh terén / nerovný podklad</t>
  </si>
  <si>
    <t>běh cesta / dráha</t>
  </si>
  <si>
    <t>cyklus</t>
  </si>
  <si>
    <t>týden</t>
  </si>
  <si>
    <t>začátek</t>
  </si>
  <si>
    <t>kempy</t>
  </si>
  <si>
    <t>význ.závody</t>
  </si>
  <si>
    <t>týdny plán</t>
  </si>
  <si>
    <t>úvodní sraz</t>
  </si>
  <si>
    <t>víkendovka</t>
  </si>
  <si>
    <t>VT hory</t>
  </si>
  <si>
    <t>kemp ČR</t>
  </si>
  <si>
    <t>JK</t>
  </si>
  <si>
    <t>10M</t>
  </si>
  <si>
    <t>kemp SWE</t>
  </si>
  <si>
    <t>MČR sprint</t>
  </si>
  <si>
    <t>SP NOR SWE</t>
  </si>
  <si>
    <t>Jukola</t>
  </si>
  <si>
    <t>MČR middle</t>
  </si>
  <si>
    <t>nominačky MS</t>
  </si>
  <si>
    <t>WOC camp</t>
  </si>
  <si>
    <t>MS</t>
  </si>
  <si>
    <t>Jeseníky</t>
  </si>
  <si>
    <t>MČR klasika</t>
  </si>
  <si>
    <t>SP SUI</t>
  </si>
  <si>
    <t>M š+kluby</t>
  </si>
  <si>
    <t>vodící průměry</t>
  </si>
  <si>
    <t>TERÉN   &gt;40%</t>
  </si>
  <si>
    <t>ALTER    &lt;20%</t>
  </si>
  <si>
    <t>PLÁN    100%</t>
  </si>
  <si>
    <t>MAPA     &gt;30%</t>
  </si>
  <si>
    <t>ANP+     =15%</t>
  </si>
  <si>
    <t>AP-ANP      =70%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</si>
  <si>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</si>
  <si>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</si>
  <si>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</si>
  <si>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</si>
  <si>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</si>
  <si>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</si>
  <si>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</si>
  <si>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</si>
  <si>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</si>
  <si>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</si>
  <si>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</si>
  <si>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</si>
  <si>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cykly ručně</t>
  </si>
  <si>
    <t>cykly auto.</t>
  </si>
  <si>
    <t>AP celk</t>
  </si>
  <si>
    <t>AP+</t>
  </si>
  <si>
    <t>ANP+</t>
  </si>
  <si>
    <t>ANP+ total</t>
  </si>
  <si>
    <t>ALT anp</t>
  </si>
  <si>
    <t>jogg total</t>
  </si>
  <si>
    <t>celk minus anp</t>
  </si>
  <si>
    <t>AP</t>
  </si>
  <si>
    <t>TERÉN</t>
  </si>
  <si>
    <t>běh minus terén</t>
  </si>
  <si>
    <t>jogging 30´ terén</t>
  </si>
  <si>
    <t>SOUČTY PO CYKLECH</t>
  </si>
  <si>
    <t>TER</t>
  </si>
  <si>
    <t>ALT</t>
  </si>
  <si>
    <t>můj čas</t>
  </si>
  <si>
    <t>plusy</t>
  </si>
  <si>
    <t>mínusy (důvody)</t>
  </si>
  <si>
    <t>%</t>
  </si>
  <si>
    <t>potenciál</t>
  </si>
  <si>
    <t>51:44</t>
  </si>
  <si>
    <t>jedna dohledávka bez plánu mě stála minutu</t>
  </si>
  <si>
    <t>alternativně</t>
  </si>
  <si>
    <t>během</t>
  </si>
  <si>
    <t>ostatní</t>
  </si>
  <si>
    <t>síla</t>
  </si>
  <si>
    <t>R,V + 5x 4´terén</t>
  </si>
  <si>
    <t>koef</t>
  </si>
  <si>
    <t>zátěž den</t>
  </si>
  <si>
    <t>zátěž 3D</t>
  </si>
  <si>
    <t>zátěž 5D</t>
  </si>
  <si>
    <t>zátěž 7D</t>
  </si>
  <si>
    <t xml:space="preserve"> --</t>
  </si>
  <si>
    <t>aerobní práh AP</t>
  </si>
  <si>
    <t>anaerobní práh ANP</t>
  </si>
  <si>
    <t>tréninkové zóny</t>
  </si>
  <si>
    <t>anaerobní tvorba energie</t>
  </si>
  <si>
    <t>efektivní meziprahový prostor</t>
  </si>
  <si>
    <t>zadej plánovaný roční součet (hod)</t>
  </si>
  <si>
    <t>průměrný cyklus (počítáno pro 12)</t>
  </si>
  <si>
    <t>průměrný týden (počítáno pro 48)</t>
  </si>
  <si>
    <t>vážená zátěž</t>
  </si>
  <si>
    <t>ohad klidovky</t>
  </si>
  <si>
    <t>z TFmax</t>
  </si>
  <si>
    <t>odhad maximálky (TFmax)</t>
  </si>
  <si>
    <t>naprosto přesné směrově</t>
  </si>
  <si>
    <t>klusání 20´, posilovna 40´</t>
  </si>
  <si>
    <t>AP kopce Roudnička 110´</t>
  </si>
  <si>
    <t>floorbal 60´</t>
  </si>
  <si>
    <t>NOB 65´ rychle</t>
  </si>
  <si>
    <t>zhl  závod 72´</t>
  </si>
  <si>
    <t>klusání 30´</t>
  </si>
  <si>
    <t>běžky Orlický hřeben 3:20</t>
  </si>
  <si>
    <t>odhad váh podle dopadu na organismus a předpokládané doby regenerace</t>
  </si>
  <si>
    <t>B - hranice sebezničení</t>
  </si>
  <si>
    <t>indiv. limity pro zátěžový výpočet aut. odvozené od ročního objemu</t>
  </si>
  <si>
    <t>koeficient hranice sebezničení</t>
  </si>
  <si>
    <t>z TFmax-TFklid</t>
  </si>
  <si>
    <t>zadej loňský roční objem (hod)</t>
  </si>
  <si>
    <t>příští doporučený strop:</t>
  </si>
  <si>
    <t>A - udržitelná rozvojová zátěž</t>
  </si>
  <si>
    <t>průměrná denní dotace A</t>
  </si>
  <si>
    <t>průměrná denní dotace B</t>
  </si>
  <si>
    <t>koeficient udržitelné rozvojové zátěže vs. roční průměr</t>
  </si>
  <si>
    <t>koeficient počtu dnů</t>
  </si>
  <si>
    <t xml:space="preserve"> zadej vstupy z měření (TF)</t>
  </si>
  <si>
    <t>sčot (hod)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</si>
</sst>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/m"/>
    <numFmt numFmtId="165" formatCode="0.0"/>
    <numFmt numFmtId="166" formatCode="d/m;@"/>
    <numFmt numFmtId="167" formatCode="h:mm;@"/>
    <numFmt numFmtId="168" formatCode="[h]:mm"/>
  </numFmts>
  <fonts count="32" x14ac:knownFonts="1">
    <font>
      <sz val="10"/>
      <name val="Arial CE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u/>
      <sz val="10"/>
      <name val="Arial CE"/>
      <family val="2"/>
      <charset val="238"/>
    </font>
    <font>
      <sz val="7"/>
      <name val="Verdana"/>
      <family val="2"/>
      <charset val="238"/>
    </font>
    <font>
      <sz val="16"/>
      <name val="Arial CE"/>
      <family val="2"/>
      <charset val="238"/>
    </font>
    <font>
      <sz val="10"/>
      <name val="Arial CE"/>
    </font>
    <font>
      <sz val="6"/>
      <name val="Arial CE"/>
      <family val="2"/>
      <charset val="238"/>
    </font>
    <font>
      <sz val="6"/>
      <name val="Arial CE"/>
    </font>
    <font>
      <sz val="7"/>
      <color theme="0"/>
      <name val="Arial CE"/>
      <family val="2"/>
      <charset val="238"/>
    </font>
    <font>
      <sz val="6"/>
      <color theme="0"/>
      <name val="Arial CE"/>
      <family val="2"/>
      <charset val="238"/>
    </font>
    <font>
      <sz val="8"/>
      <color theme="0"/>
      <name val="Arial CE"/>
      <family val="2"/>
      <charset val="238"/>
    </font>
    <font>
      <sz val="8"/>
      <color theme="0"/>
      <name val="Arial CE"/>
    </font>
    <font>
      <sz val="6"/>
      <name val="Verdana"/>
      <family val="2"/>
      <charset val="238"/>
    </font>
    <font>
      <sz val="9"/>
      <name val="Arial CE"/>
    </font>
    <font>
      <sz val="8"/>
      <name val="Arial CE"/>
    </font>
    <font>
      <sz val="11"/>
      <name val="Arial CE"/>
    </font>
    <font>
      <sz val="8"/>
      <name val="Verdana"/>
      <family val="2"/>
      <charset val="238"/>
    </font>
    <font>
      <sz val="14"/>
      <name val="Arial CE"/>
    </font>
    <font>
      <sz val="14"/>
      <color theme="0" tint="-0.499984740745262"/>
      <name val="Arial CE"/>
      <charset val="238"/>
    </font>
    <font>
      <i/>
      <sz val="8"/>
      <color theme="0" tint="-0.249977111117893"/>
      <name val="Arial CE"/>
      <charset val="238"/>
    </font>
    <font>
      <sz val="6"/>
      <color theme="0"/>
      <name val="Arial CE"/>
    </font>
    <font>
      <sz val="10"/>
      <color theme="0"/>
      <name val="Arial CE"/>
    </font>
    <font>
      <sz val="7"/>
      <name val="Arial CE"/>
    </font>
    <font>
      <sz val="8"/>
      <color rgb="FFFFC000"/>
      <name val="Arial CE"/>
    </font>
    <font>
      <sz val="8"/>
      <color rgb="FFFF5050"/>
      <name val="Arial CE"/>
    </font>
    <font>
      <i/>
      <sz val="8"/>
      <name val="Arial CE"/>
      <charset val="238"/>
    </font>
    <font>
      <b/>
      <sz val="10"/>
      <color theme="0"/>
      <name val="Arial CE"/>
    </font>
    <font>
      <sz val="7"/>
      <color theme="0"/>
      <name val="Arial CE"/>
    </font>
    <font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D494"/>
        <bgColor indexed="64"/>
      </patternFill>
    </fill>
    <fill>
      <patternFill patternType="solid">
        <fgColor rgb="FF9ABA52"/>
        <bgColor indexed="64"/>
      </patternFill>
    </fill>
    <fill>
      <patternFill patternType="solid">
        <fgColor rgb="FFFAB67E"/>
        <bgColor indexed="64"/>
      </patternFill>
    </fill>
    <fill>
      <patternFill patternType="solid">
        <fgColor rgb="FFF68E3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8B6FA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3B64E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rgb="FFF5842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ck">
        <color rgb="FF92D050"/>
      </top>
      <bottom style="thick">
        <color rgb="FF92D050"/>
      </bottom>
      <diagonal/>
    </border>
    <border>
      <left/>
      <right/>
      <top style="thick">
        <color rgb="FFFF2F2F"/>
      </top>
      <bottom style="thick">
        <color rgb="FFFF2F2F"/>
      </bottom>
      <diagonal/>
    </border>
    <border>
      <left style="thin">
        <color theme="0"/>
      </left>
      <right style="thin">
        <color theme="0"/>
      </right>
      <top style="thick">
        <color rgb="FF66CCFF"/>
      </top>
      <bottom style="thick">
        <color rgb="FF66CCFF"/>
      </bottom>
      <diagonal/>
    </border>
    <border>
      <left style="thin">
        <color theme="0"/>
      </left>
      <right style="thin">
        <color theme="0"/>
      </right>
      <top style="thick">
        <color rgb="FFFF9900"/>
      </top>
      <bottom style="thick">
        <color rgb="FFFF9900"/>
      </bottom>
      <diagonal/>
    </border>
    <border>
      <left style="thin">
        <color theme="0"/>
      </left>
      <right style="thin">
        <color theme="0"/>
      </right>
      <top style="thick">
        <color rgb="FF8B6FA9"/>
      </top>
      <bottom style="thick">
        <color rgb="FF8B6FA9"/>
      </bottom>
      <diagonal/>
    </border>
    <border>
      <left style="thin">
        <color theme="0"/>
      </left>
      <right style="thin">
        <color theme="0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/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65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20" fontId="3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12" borderId="4" xfId="0" applyFont="1" applyFill="1" applyBorder="1" applyAlignment="1" applyProtection="1">
      <alignment horizontal="center" vertical="center" wrapText="1"/>
    </xf>
    <xf numFmtId="0" fontId="11" fillId="8" borderId="4" xfId="0" applyFont="1" applyFill="1" applyBorder="1" applyAlignment="1" applyProtection="1">
      <alignment horizontal="center" vertical="center" wrapText="1"/>
    </xf>
    <xf numFmtId="0" fontId="4" fillId="14" borderId="4" xfId="0" applyFont="1" applyFill="1" applyBorder="1" applyAlignment="1" applyProtection="1">
      <alignment horizontal="center" vertical="center" wrapText="1"/>
    </xf>
    <xf numFmtId="0" fontId="11" fillId="9" borderId="4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6" fillId="20" borderId="4" xfId="0" applyFont="1" applyFill="1" applyBorder="1" applyAlignment="1" applyProtection="1">
      <alignment horizontal="center" vertical="center"/>
    </xf>
    <xf numFmtId="1" fontId="9" fillId="20" borderId="4" xfId="0" applyNumberFormat="1" applyFont="1" applyFill="1" applyBorder="1" applyAlignment="1" applyProtection="1">
      <alignment horizontal="center" vertical="center" wrapText="1"/>
    </xf>
    <xf numFmtId="1" fontId="1" fillId="20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0" borderId="4" xfId="0" applyNumberFormat="1" applyFont="1" applyFill="1" applyBorder="1" applyAlignment="1" applyProtection="1">
      <alignment horizontal="center" vertical="center"/>
      <protection locked="0"/>
    </xf>
    <xf numFmtId="0" fontId="4" fillId="20" borderId="8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20" borderId="4" xfId="0" applyFont="1" applyFill="1" applyBorder="1" applyAlignment="1" applyProtection="1">
      <alignment horizontal="center" vertical="center" wrapText="1"/>
    </xf>
    <xf numFmtId="164" fontId="1" fillId="20" borderId="5" xfId="0" applyNumberFormat="1" applyFont="1" applyFill="1" applyBorder="1" applyAlignment="1" applyProtection="1">
      <alignment horizontal="center" vertical="center" wrapText="1"/>
    </xf>
    <xf numFmtId="164" fontId="1" fillId="20" borderId="5" xfId="0" applyNumberFormat="1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 wrapText="1"/>
    </xf>
    <xf numFmtId="0" fontId="11" fillId="7" borderId="7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13" borderId="14" xfId="0" applyFont="1" applyFill="1" applyBorder="1" applyAlignment="1" applyProtection="1">
      <alignment horizontal="center" vertical="center" wrapText="1"/>
    </xf>
    <xf numFmtId="0" fontId="4" fillId="11" borderId="5" xfId="0" applyFont="1" applyFill="1" applyBorder="1" applyAlignment="1" applyProtection="1">
      <alignment horizontal="center" vertical="center" wrapText="1"/>
    </xf>
    <xf numFmtId="0" fontId="11" fillId="10" borderId="7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15" borderId="14" xfId="0" applyFont="1" applyFill="1" applyBorder="1" applyAlignment="1" applyProtection="1">
      <alignment horizontal="center" vertical="center" wrapText="1"/>
    </xf>
    <xf numFmtId="1" fontId="1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1" fillId="1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13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7" borderId="7" xfId="0" applyNumberFormat="1" applyFont="1" applyFill="1" applyBorder="1" applyAlignment="1" applyProtection="1">
      <alignment horizontal="center" vertical="center" wrapText="1"/>
      <protection locked="0"/>
    </xf>
    <xf numFmtId="1" fontId="13" fillId="8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11" borderId="5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1" fontId="1" fillId="14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15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10" borderId="7" xfId="0" applyNumberFormat="1" applyFont="1" applyFill="1" applyBorder="1" applyAlignment="1" applyProtection="1">
      <alignment horizontal="center" vertical="center" wrapText="1"/>
      <protection locked="0"/>
    </xf>
    <xf numFmtId="1" fontId="13" fillId="9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12" borderId="4" xfId="0" applyNumberFormat="1" applyFont="1" applyFill="1" applyBorder="1" applyAlignment="1" applyProtection="1">
      <alignment horizontal="center" vertical="center"/>
      <protection locked="0"/>
    </xf>
    <xf numFmtId="1" fontId="1" fillId="13" borderId="1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8" borderId="4" xfId="0" applyNumberFormat="1" applyFont="1" applyFill="1" applyBorder="1" applyAlignment="1" applyProtection="1">
      <alignment horizontal="center" vertical="center"/>
      <protection locked="0"/>
    </xf>
    <xf numFmtId="1" fontId="1" fillId="11" borderId="5" xfId="0" applyNumberFormat="1" applyFon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14" borderId="4" xfId="0" applyNumberFormat="1" applyFont="1" applyFill="1" applyBorder="1" applyAlignment="1" applyProtection="1">
      <alignment horizontal="center" vertical="center"/>
      <protection locked="0"/>
    </xf>
    <xf numFmtId="1" fontId="1" fillId="15" borderId="14" xfId="0" applyNumberFormat="1" applyFont="1" applyFill="1" applyBorder="1" applyAlignment="1" applyProtection="1">
      <alignment horizontal="center" vertical="center"/>
      <protection locked="0"/>
    </xf>
    <xf numFmtId="1" fontId="13" fillId="10" borderId="7" xfId="0" applyNumberFormat="1" applyFont="1" applyFill="1" applyBorder="1" applyAlignment="1" applyProtection="1">
      <alignment horizontal="center" vertical="center"/>
      <protection locked="0"/>
    </xf>
    <xf numFmtId="1" fontId="13" fillId="9" borderId="4" xfId="0" applyNumberFormat="1" applyFont="1" applyFill="1" applyBorder="1" applyAlignment="1" applyProtection="1">
      <alignment horizontal="center" vertical="center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1" fontId="1" fillId="6" borderId="4" xfId="0" applyNumberFormat="1" applyFont="1" applyFill="1" applyBorder="1" applyAlignment="1" applyProtection="1">
      <alignment horizontal="center" vertical="center"/>
      <protection locked="0"/>
    </xf>
    <xf numFmtId="1" fontId="1" fillId="4" borderId="5" xfId="0" applyNumberFormat="1" applyFont="1" applyFill="1" applyBorder="1" applyAlignment="1" applyProtection="1">
      <alignment horizontal="center" vertical="center"/>
      <protection locked="0"/>
    </xf>
    <xf numFmtId="165" fontId="1" fillId="20" borderId="4" xfId="0" applyNumberFormat="1" applyFont="1" applyFill="1" applyBorder="1" applyAlignment="1" applyProtection="1">
      <alignment horizontal="center" vertical="center" wrapText="1"/>
    </xf>
    <xf numFmtId="165" fontId="9" fillId="5" borderId="6" xfId="0" applyNumberFormat="1" applyFont="1" applyFill="1" applyBorder="1" applyAlignment="1" applyProtection="1">
      <alignment horizontal="center" vertical="center" wrapText="1"/>
    </xf>
    <xf numFmtId="165" fontId="9" fillId="2" borderId="13" xfId="0" applyNumberFormat="1" applyFont="1" applyFill="1" applyBorder="1" applyAlignment="1" applyProtection="1">
      <alignment horizontal="center" vertical="center" wrapText="1"/>
    </xf>
    <xf numFmtId="165" fontId="9" fillId="12" borderId="4" xfId="0" applyNumberFormat="1" applyFont="1" applyFill="1" applyBorder="1" applyAlignment="1" applyProtection="1">
      <alignment horizontal="center" vertical="center" wrapText="1"/>
    </xf>
    <xf numFmtId="165" fontId="9" fillId="13" borderId="14" xfId="0" applyNumberFormat="1" applyFont="1" applyFill="1" applyBorder="1" applyAlignment="1" applyProtection="1">
      <alignment horizontal="center" vertical="center" wrapText="1"/>
    </xf>
    <xf numFmtId="165" fontId="12" fillId="7" borderId="7" xfId="0" applyNumberFormat="1" applyFont="1" applyFill="1" applyBorder="1" applyAlignment="1" applyProtection="1">
      <alignment horizontal="center" vertical="center" wrapText="1"/>
    </xf>
    <xf numFmtId="165" fontId="12" fillId="8" borderId="4" xfId="0" applyNumberFormat="1" applyFont="1" applyFill="1" applyBorder="1" applyAlignment="1" applyProtection="1">
      <alignment horizontal="center" vertical="center" wrapText="1"/>
    </xf>
    <xf numFmtId="165" fontId="9" fillId="11" borderId="5" xfId="0" applyNumberFormat="1" applyFont="1" applyFill="1" applyBorder="1" applyAlignment="1" applyProtection="1">
      <alignment horizontal="center" vertical="center" wrapText="1"/>
    </xf>
    <xf numFmtId="165" fontId="9" fillId="3" borderId="13" xfId="0" applyNumberFormat="1" applyFont="1" applyFill="1" applyBorder="1" applyAlignment="1" applyProtection="1">
      <alignment horizontal="center" vertical="center" wrapText="1"/>
    </xf>
    <xf numFmtId="165" fontId="9" fillId="14" borderId="4" xfId="0" applyNumberFormat="1" applyFont="1" applyFill="1" applyBorder="1" applyAlignment="1" applyProtection="1">
      <alignment horizontal="center" vertical="center" wrapText="1"/>
    </xf>
    <xf numFmtId="165" fontId="9" fillId="15" borderId="14" xfId="0" applyNumberFormat="1" applyFont="1" applyFill="1" applyBorder="1" applyAlignment="1" applyProtection="1">
      <alignment horizontal="center" vertical="center" wrapText="1"/>
    </xf>
    <xf numFmtId="165" fontId="12" fillId="10" borderId="7" xfId="0" applyNumberFormat="1" applyFont="1" applyFill="1" applyBorder="1" applyAlignment="1" applyProtection="1">
      <alignment horizontal="center" vertical="center" wrapText="1"/>
    </xf>
    <xf numFmtId="165" fontId="12" fillId="9" borderId="4" xfId="0" applyNumberFormat="1" applyFont="1" applyFill="1" applyBorder="1" applyAlignment="1" applyProtection="1">
      <alignment horizontal="center" vertical="center" wrapText="1"/>
    </xf>
    <xf numFmtId="165" fontId="9" fillId="4" borderId="4" xfId="0" applyNumberFormat="1" applyFont="1" applyFill="1" applyBorder="1" applyAlignment="1" applyProtection="1">
      <alignment horizontal="center" vertical="center" wrapText="1"/>
    </xf>
    <xf numFmtId="165" fontId="9" fillId="6" borderId="4" xfId="0" applyNumberFormat="1" applyFont="1" applyFill="1" applyBorder="1" applyAlignment="1" applyProtection="1">
      <alignment horizontal="center" vertical="center" wrapText="1"/>
    </xf>
    <xf numFmtId="165" fontId="9" fillId="4" borderId="5" xfId="0" applyNumberFormat="1" applyFont="1" applyFill="1" applyBorder="1" applyAlignment="1" applyProtection="1">
      <alignment horizontal="center" vertical="center" wrapText="1"/>
    </xf>
    <xf numFmtId="165" fontId="9" fillId="20" borderId="4" xfId="0" applyNumberFormat="1" applyFont="1" applyFill="1" applyBorder="1" applyAlignment="1" applyProtection="1">
      <alignment horizontal="center" vertical="center" wrapText="1"/>
    </xf>
    <xf numFmtId="0" fontId="4" fillId="20" borderId="11" xfId="0" applyFont="1" applyFill="1" applyBorder="1" applyAlignment="1" applyProtection="1">
      <alignment horizontal="center" vertical="center" wrapText="1"/>
    </xf>
    <xf numFmtId="0" fontId="4" fillId="24" borderId="4" xfId="0" applyFont="1" applyFill="1" applyBorder="1" applyAlignment="1" applyProtection="1">
      <alignment horizontal="center" vertical="center" wrapText="1"/>
    </xf>
    <xf numFmtId="165" fontId="9" fillId="24" borderId="4" xfId="0" applyNumberFormat="1" applyFont="1" applyFill="1" applyBorder="1" applyAlignment="1" applyProtection="1">
      <alignment horizontal="center" vertical="center" wrapText="1"/>
    </xf>
    <xf numFmtId="1" fontId="1" fillId="24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Protection="1"/>
    <xf numFmtId="0" fontId="0" fillId="0" borderId="4" xfId="0" applyFill="1" applyBorder="1" applyAlignment="1" applyProtection="1">
      <alignment horizontal="center" vertical="center"/>
    </xf>
    <xf numFmtId="9" fontId="14" fillId="16" borderId="4" xfId="1" applyFont="1" applyFill="1" applyBorder="1" applyProtection="1"/>
    <xf numFmtId="9" fontId="14" fillId="17" borderId="4" xfId="1" applyFont="1" applyFill="1" applyBorder="1" applyProtection="1"/>
    <xf numFmtId="9" fontId="14" fillId="18" borderId="4" xfId="1" applyFont="1" applyFill="1" applyBorder="1" applyProtection="1"/>
    <xf numFmtId="0" fontId="0" fillId="23" borderId="4" xfId="0" applyFill="1" applyBorder="1" applyProtection="1"/>
    <xf numFmtId="0" fontId="0" fillId="0" borderId="4" xfId="0" applyFill="1" applyBorder="1" applyAlignment="1" applyProtection="1">
      <alignment vertical="center"/>
    </xf>
    <xf numFmtId="1" fontId="9" fillId="20" borderId="4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0" fillId="0" borderId="1" xfId="0" applyFill="1" applyBorder="1" applyAlignment="1" applyProtection="1">
      <alignment vertical="top" wrapText="1"/>
    </xf>
    <xf numFmtId="0" fontId="0" fillId="0" borderId="1" xfId="0" applyFill="1" applyBorder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/>
    </xf>
    <xf numFmtId="9" fontId="0" fillId="20" borderId="18" xfId="1" applyFont="1" applyFill="1" applyBorder="1" applyAlignment="1" applyProtection="1">
      <alignment horizontal="center" vertical="top"/>
    </xf>
    <xf numFmtId="9" fontId="0" fillId="20" borderId="17" xfId="1" applyFont="1" applyFill="1" applyBorder="1" applyAlignment="1" applyProtection="1">
      <alignment horizontal="center" vertical="top"/>
    </xf>
    <xf numFmtId="9" fontId="0" fillId="23" borderId="19" xfId="1" applyFont="1" applyFill="1" applyBorder="1" applyAlignment="1" applyProtection="1">
      <alignment horizontal="center" vertical="top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Protection="1"/>
    <xf numFmtId="0" fontId="0" fillId="0" borderId="0" xfId="0" applyProtection="1"/>
    <xf numFmtId="9" fontId="0" fillId="20" borderId="20" xfId="1" applyFont="1" applyFill="1" applyBorder="1" applyAlignment="1" applyProtection="1">
      <alignment horizontal="center" vertical="top"/>
    </xf>
    <xf numFmtId="0" fontId="10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9" fontId="0" fillId="19" borderId="21" xfId="1" applyFont="1" applyFill="1" applyBorder="1" applyAlignment="1" applyProtection="1">
      <alignment horizontal="center" vertical="top"/>
    </xf>
    <xf numFmtId="0" fontId="0" fillId="26" borderId="4" xfId="0" applyFill="1" applyBorder="1" applyProtection="1"/>
    <xf numFmtId="9" fontId="0" fillId="20" borderId="22" xfId="1" applyFont="1" applyFill="1" applyBorder="1" applyAlignment="1" applyProtection="1">
      <alignment horizontal="center" vertical="top"/>
    </xf>
    <xf numFmtId="0" fontId="0" fillId="27" borderId="4" xfId="0" applyFill="1" applyBorder="1" applyProtection="1"/>
    <xf numFmtId="0" fontId="4" fillId="25" borderId="4" xfId="0" applyFont="1" applyFill="1" applyBorder="1" applyAlignment="1" applyProtection="1">
      <alignment horizontal="center" vertical="center" wrapText="1"/>
    </xf>
    <xf numFmtId="165" fontId="9" fillId="25" borderId="4" xfId="0" applyNumberFormat="1" applyFont="1" applyFill="1" applyBorder="1" applyAlignment="1" applyProtection="1">
      <alignment horizontal="center" vertical="center" wrapText="1"/>
    </xf>
    <xf numFmtId="1" fontId="1" fillId="25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5" borderId="4" xfId="0" applyNumberFormat="1" applyFont="1" applyFill="1" applyBorder="1" applyAlignment="1" applyProtection="1">
      <alignment horizontal="center" vertical="center"/>
      <protection locked="0"/>
    </xf>
    <xf numFmtId="9" fontId="15" fillId="20" borderId="4" xfId="1" applyFont="1" applyFill="1" applyBorder="1" applyAlignment="1" applyProtection="1">
      <alignment horizontal="center" vertical="center"/>
    </xf>
    <xf numFmtId="165" fontId="9" fillId="20" borderId="4" xfId="0" applyNumberFormat="1" applyFont="1" applyFill="1" applyBorder="1" applyAlignment="1" applyProtection="1">
      <alignment horizontal="center" vertical="center"/>
    </xf>
    <xf numFmtId="0" fontId="4" fillId="20" borderId="26" xfId="0" applyFont="1" applyFill="1" applyBorder="1" applyAlignment="1" applyProtection="1">
      <alignment horizontal="center" vertical="center" wrapText="1"/>
    </xf>
    <xf numFmtId="0" fontId="4" fillId="20" borderId="11" xfId="0" applyFont="1" applyFill="1" applyBorder="1" applyAlignment="1" applyProtection="1">
      <alignment horizontal="center" vertical="center" wrapText="1"/>
    </xf>
    <xf numFmtId="0" fontId="4" fillId="20" borderId="8" xfId="0" applyFont="1" applyFill="1" applyBorder="1" applyAlignment="1" applyProtection="1">
      <alignment horizontal="center" vertical="center" wrapText="1"/>
    </xf>
    <xf numFmtId="0" fontId="4" fillId="13" borderId="6" xfId="0" applyFont="1" applyFill="1" applyBorder="1" applyAlignment="1" applyProtection="1">
      <alignment horizontal="center" vertical="center" wrapText="1"/>
    </xf>
    <xf numFmtId="165" fontId="9" fillId="13" borderId="6" xfId="0" applyNumberFormat="1" applyFont="1" applyFill="1" applyBorder="1" applyAlignment="1" applyProtection="1">
      <alignment horizontal="center" vertical="center" wrapText="1"/>
    </xf>
    <xf numFmtId="165" fontId="9" fillId="5" borderId="4" xfId="0" applyNumberFormat="1" applyFont="1" applyFill="1" applyBorder="1" applyAlignment="1" applyProtection="1">
      <alignment horizontal="center" vertical="center" wrapText="1"/>
    </xf>
    <xf numFmtId="165" fontId="9" fillId="11" borderId="4" xfId="0" applyNumberFormat="1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165" fontId="9" fillId="15" borderId="6" xfId="0" applyNumberFormat="1" applyFont="1" applyFill="1" applyBorder="1" applyAlignment="1" applyProtection="1">
      <alignment horizontal="center" vertical="center" wrapText="1"/>
    </xf>
    <xf numFmtId="0" fontId="4" fillId="16" borderId="4" xfId="0" applyFont="1" applyFill="1" applyBorder="1" applyAlignment="1" applyProtection="1">
      <alignment horizontal="center" vertical="center" wrapText="1"/>
    </xf>
    <xf numFmtId="165" fontId="9" fillId="16" borderId="4" xfId="0" applyNumberFormat="1" applyFont="1" applyFill="1" applyBorder="1" applyAlignment="1" applyProtection="1">
      <alignment horizontal="center" vertical="center" wrapText="1"/>
    </xf>
    <xf numFmtId="0" fontId="4" fillId="19" borderId="4" xfId="0" applyFont="1" applyFill="1" applyBorder="1" applyAlignment="1" applyProtection="1">
      <alignment horizontal="center" vertical="center" wrapText="1"/>
    </xf>
    <xf numFmtId="165" fontId="9" fillId="19" borderId="4" xfId="0" applyNumberFormat="1" applyFont="1" applyFill="1" applyBorder="1" applyAlignment="1" applyProtection="1">
      <alignment horizontal="center" vertical="center" wrapText="1"/>
    </xf>
    <xf numFmtId="0" fontId="4" fillId="19" borderId="5" xfId="0" applyFont="1" applyFill="1" applyBorder="1" applyAlignment="1" applyProtection="1">
      <alignment horizontal="center" vertical="center" wrapText="1"/>
    </xf>
    <xf numFmtId="165" fontId="9" fillId="19" borderId="5" xfId="0" applyNumberFormat="1" applyFont="1" applyFill="1" applyBorder="1" applyAlignment="1" applyProtection="1">
      <alignment horizontal="center" vertical="center" wrapText="1"/>
    </xf>
    <xf numFmtId="0" fontId="2" fillId="19" borderId="0" xfId="0" applyFont="1" applyFill="1"/>
    <xf numFmtId="165" fontId="1" fillId="20" borderId="6" xfId="0" applyNumberFormat="1" applyFont="1" applyFill="1" applyBorder="1" applyAlignment="1" applyProtection="1">
      <alignment horizontal="center" vertical="center" wrapText="1"/>
    </xf>
    <xf numFmtId="9" fontId="19" fillId="20" borderId="4" xfId="1" applyFont="1" applyFill="1" applyBorder="1" applyAlignment="1" applyProtection="1">
      <alignment horizontal="center" vertical="center"/>
    </xf>
    <xf numFmtId="165" fontId="1" fillId="20" borderId="4" xfId="0" applyNumberFormat="1" applyFont="1" applyFill="1" applyBorder="1" applyAlignment="1" applyProtection="1">
      <alignment horizontal="center" vertical="center"/>
    </xf>
    <xf numFmtId="1" fontId="1" fillId="20" borderId="4" xfId="0" applyNumberFormat="1" applyFont="1" applyFill="1" applyBorder="1" applyAlignment="1" applyProtection="1">
      <alignment horizontal="center" vertical="center"/>
    </xf>
    <xf numFmtId="0" fontId="19" fillId="20" borderId="4" xfId="0" applyFont="1" applyFill="1" applyBorder="1" applyAlignment="1" applyProtection="1">
      <alignment horizontal="center" vertical="center"/>
    </xf>
    <xf numFmtId="0" fontId="20" fillId="19" borderId="4" xfId="0" applyFont="1" applyFill="1" applyBorder="1" applyAlignment="1">
      <alignment vertical="center"/>
    </xf>
    <xf numFmtId="0" fontId="17" fillId="16" borderId="4" xfId="0" applyFont="1" applyFill="1" applyBorder="1" applyAlignment="1">
      <alignment horizontal="center" vertical="center"/>
    </xf>
    <xf numFmtId="0" fontId="17" fillId="23" borderId="4" xfId="0" applyFont="1" applyFill="1" applyBorder="1" applyAlignment="1">
      <alignment horizontal="center" vertical="center"/>
    </xf>
    <xf numFmtId="0" fontId="17" fillId="29" borderId="4" xfId="0" applyFont="1" applyFill="1" applyBorder="1" applyAlignment="1">
      <alignment horizontal="center" vertical="center"/>
    </xf>
    <xf numFmtId="0" fontId="17" fillId="18" borderId="4" xfId="0" applyFont="1" applyFill="1" applyBorder="1" applyAlignment="1">
      <alignment horizontal="center" vertical="center"/>
    </xf>
    <xf numFmtId="0" fontId="17" fillId="26" borderId="4" xfId="0" applyFont="1" applyFill="1" applyBorder="1" applyAlignment="1">
      <alignment horizontal="center" vertical="center"/>
    </xf>
    <xf numFmtId="165" fontId="1" fillId="25" borderId="4" xfId="0" applyNumberFormat="1" applyFont="1" applyFill="1" applyBorder="1" applyAlignment="1" applyProtection="1">
      <alignment horizontal="center" vertical="center"/>
    </xf>
    <xf numFmtId="165" fontId="1" fillId="11" borderId="4" xfId="0" applyNumberFormat="1" applyFont="1" applyFill="1" applyBorder="1" applyAlignment="1" applyProtection="1">
      <alignment horizontal="center" vertical="center"/>
    </xf>
    <xf numFmtId="165" fontId="1" fillId="2" borderId="4" xfId="0" applyNumberFormat="1" applyFont="1" applyFill="1" applyBorder="1" applyAlignment="1" applyProtection="1">
      <alignment horizontal="center" vertical="center"/>
    </xf>
    <xf numFmtId="165" fontId="1" fillId="24" borderId="4" xfId="0" applyNumberFormat="1" applyFont="1" applyFill="1" applyBorder="1" applyAlignment="1" applyProtection="1">
      <alignment horizontal="center" vertical="center"/>
    </xf>
    <xf numFmtId="165" fontId="1" fillId="4" borderId="4" xfId="0" applyNumberFormat="1" applyFont="1" applyFill="1" applyBorder="1" applyAlignment="1" applyProtection="1">
      <alignment horizontal="center" vertical="center"/>
    </xf>
    <xf numFmtId="165" fontId="1" fillId="3" borderId="4" xfId="0" applyNumberFormat="1" applyFont="1" applyFill="1" applyBorder="1" applyAlignment="1" applyProtection="1">
      <alignment horizontal="center" vertical="center"/>
    </xf>
    <xf numFmtId="165" fontId="1" fillId="30" borderId="4" xfId="0" applyNumberFormat="1" applyFont="1" applyFill="1" applyBorder="1" applyAlignment="1" applyProtection="1">
      <alignment horizontal="center" vertical="center"/>
    </xf>
    <xf numFmtId="165" fontId="1" fillId="6" borderId="4" xfId="0" applyNumberFormat="1" applyFont="1" applyFill="1" applyBorder="1" applyAlignment="1" applyProtection="1">
      <alignment horizontal="center" vertical="center"/>
    </xf>
    <xf numFmtId="165" fontId="1" fillId="5" borderId="4" xfId="0" applyNumberFormat="1" applyFont="1" applyFill="1" applyBorder="1" applyAlignment="1" applyProtection="1">
      <alignment horizontal="center" vertical="center"/>
    </xf>
    <xf numFmtId="165" fontId="1" fillId="31" borderId="4" xfId="0" applyNumberFormat="1" applyFont="1" applyFill="1" applyBorder="1" applyAlignment="1" applyProtection="1">
      <alignment horizontal="center" vertical="center"/>
    </xf>
    <xf numFmtId="165" fontId="13" fillId="7" borderId="4" xfId="0" applyNumberFormat="1" applyFont="1" applyFill="1" applyBorder="1" applyAlignment="1" applyProtection="1">
      <alignment horizontal="center" vertical="center"/>
    </xf>
    <xf numFmtId="165" fontId="13" fillId="8" borderId="4" xfId="0" applyNumberFormat="1" applyFont="1" applyFill="1" applyBorder="1" applyAlignment="1" applyProtection="1">
      <alignment horizontal="center" vertical="center"/>
    </xf>
    <xf numFmtId="165" fontId="1" fillId="32" borderId="4" xfId="0" applyNumberFormat="1" applyFont="1" applyFill="1" applyBorder="1" applyAlignment="1" applyProtection="1">
      <alignment horizontal="center" vertical="center"/>
    </xf>
    <xf numFmtId="165" fontId="13" fillId="10" borderId="4" xfId="0" applyNumberFormat="1" applyFont="1" applyFill="1" applyBorder="1" applyAlignment="1" applyProtection="1">
      <alignment horizontal="center" vertical="center"/>
    </xf>
    <xf numFmtId="165" fontId="13" fillId="9" borderId="4" xfId="0" applyNumberFormat="1" applyFont="1" applyFill="1" applyBorder="1" applyAlignment="1" applyProtection="1">
      <alignment horizontal="center" vertical="center"/>
    </xf>
    <xf numFmtId="165" fontId="1" fillId="33" borderId="4" xfId="0" applyNumberFormat="1" applyFont="1" applyFill="1" applyBorder="1" applyAlignment="1" applyProtection="1">
      <alignment horizontal="center" vertical="center"/>
    </xf>
    <xf numFmtId="0" fontId="6" fillId="20" borderId="0" xfId="0" applyFont="1" applyFill="1" applyBorder="1" applyAlignment="1" applyProtection="1">
      <alignment horizontal="center" vertical="center"/>
    </xf>
    <xf numFmtId="167" fontId="3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4" fontId="0" fillId="20" borderId="4" xfId="0" applyNumberFormat="1" applyFill="1" applyBorder="1" applyAlignment="1" applyProtection="1">
      <alignment horizontal="left" vertical="top"/>
      <protection locked="0"/>
    </xf>
    <xf numFmtId="0" fontId="0" fillId="20" borderId="4" xfId="0" applyFill="1" applyBorder="1" applyAlignment="1" applyProtection="1">
      <alignment horizontal="left" vertical="top" wrapText="1"/>
      <protection locked="0"/>
    </xf>
    <xf numFmtId="0" fontId="0" fillId="20" borderId="4" xfId="0" applyFill="1" applyBorder="1" applyAlignment="1" applyProtection="1">
      <alignment horizontal="left" vertical="top"/>
      <protection locked="0"/>
    </xf>
    <xf numFmtId="0" fontId="2" fillId="20" borderId="4" xfId="0" applyFont="1" applyFill="1" applyBorder="1" applyAlignment="1" applyProtection="1">
      <alignment horizontal="left" vertical="top"/>
      <protection locked="0"/>
    </xf>
    <xf numFmtId="164" fontId="2" fillId="20" borderId="4" xfId="0" applyNumberFormat="1" applyFont="1" applyFill="1" applyBorder="1" applyAlignment="1" applyProtection="1">
      <alignment horizontal="left" vertical="top"/>
      <protection locked="0"/>
    </xf>
    <xf numFmtId="0" fontId="2" fillId="20" borderId="4" xfId="0" applyFont="1" applyFill="1" applyBorder="1" applyAlignment="1" applyProtection="1">
      <alignment horizontal="left" vertical="top" wrapText="1"/>
      <protection locked="0"/>
    </xf>
    <xf numFmtId="0" fontId="5" fillId="20" borderId="4" xfId="0" applyFont="1" applyFill="1" applyBorder="1" applyAlignment="1" applyProtection="1">
      <alignment horizontal="left" vertical="top"/>
      <protection locked="0"/>
    </xf>
    <xf numFmtId="2" fontId="2" fillId="20" borderId="4" xfId="0" applyNumberFormat="1" applyFont="1" applyFill="1" applyBorder="1" applyAlignment="1" applyProtection="1">
      <alignment horizontal="left" vertical="top"/>
      <protection locked="0"/>
    </xf>
    <xf numFmtId="45" fontId="3" fillId="0" borderId="0" xfId="0" applyNumberFormat="1" applyFont="1" applyAlignment="1">
      <alignment horizontal="left"/>
    </xf>
    <xf numFmtId="168" fontId="2" fillId="20" borderId="4" xfId="0" applyNumberFormat="1" applyFont="1" applyFill="1" applyBorder="1" applyAlignment="1" applyProtection="1">
      <alignment horizontal="left" vertical="top"/>
      <protection locked="0"/>
    </xf>
    <xf numFmtId="168" fontId="0" fillId="20" borderId="4" xfId="0" applyNumberFormat="1" applyFill="1" applyBorder="1" applyAlignment="1" applyProtection="1">
      <alignment horizontal="left" vertical="top"/>
      <protection locked="0"/>
    </xf>
    <xf numFmtId="168" fontId="3" fillId="0" borderId="0" xfId="0" applyNumberFormat="1" applyFont="1" applyAlignment="1">
      <alignment horizontal="left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23" borderId="4" xfId="0" applyFill="1" applyBorder="1" applyAlignment="1" applyProtection="1">
      <alignment horizontal="center"/>
    </xf>
    <xf numFmtId="164" fontId="0" fillId="23" borderId="4" xfId="0" applyNumberFormat="1" applyFill="1" applyBorder="1" applyAlignment="1" applyProtection="1">
      <alignment horizontal="center"/>
    </xf>
    <xf numFmtId="49" fontId="0" fillId="23" borderId="4" xfId="0" applyNumberFormat="1" applyFill="1" applyBorder="1" applyAlignment="1" applyProtection="1">
      <alignment horizontal="center"/>
    </xf>
    <xf numFmtId="0" fontId="22" fillId="28" borderId="4" xfId="0" applyFont="1" applyFill="1" applyBorder="1" applyAlignment="1" applyProtection="1">
      <alignment horizontal="center" vertical="center"/>
    </xf>
    <xf numFmtId="164" fontId="22" fillId="28" borderId="4" xfId="0" applyNumberFormat="1" applyFont="1" applyFill="1" applyBorder="1" applyAlignment="1" applyProtection="1">
      <alignment horizontal="left" vertical="center"/>
    </xf>
    <xf numFmtId="0" fontId="22" fillId="28" borderId="4" xfId="0" applyFont="1" applyFill="1" applyBorder="1" applyAlignment="1" applyProtection="1">
      <alignment horizontal="left" vertical="center" wrapText="1"/>
    </xf>
    <xf numFmtId="0" fontId="22" fillId="28" borderId="4" xfId="0" applyFont="1" applyFill="1" applyBorder="1" applyAlignment="1" applyProtection="1">
      <alignment horizontal="left" vertical="center"/>
    </xf>
    <xf numFmtId="168" fontId="22" fillId="28" borderId="4" xfId="0" applyNumberFormat="1" applyFont="1" applyFill="1" applyBorder="1" applyAlignment="1" applyProtection="1">
      <alignment horizontal="left" vertical="center"/>
    </xf>
    <xf numFmtId="9" fontId="22" fillId="28" borderId="4" xfId="1" applyFont="1" applyFill="1" applyBorder="1" applyAlignment="1" applyProtection="1">
      <alignment horizontal="left" vertical="center"/>
    </xf>
    <xf numFmtId="20" fontId="22" fillId="28" borderId="4" xfId="0" applyNumberFormat="1" applyFont="1" applyFill="1" applyBorder="1" applyAlignment="1" applyProtection="1">
      <alignment horizontal="left" vertical="center"/>
    </xf>
    <xf numFmtId="0" fontId="22" fillId="28" borderId="4" xfId="0" applyFont="1" applyFill="1" applyBorder="1" applyAlignment="1" applyProtection="1">
      <alignment vertical="center" wrapText="1"/>
    </xf>
    <xf numFmtId="0" fontId="2" fillId="20" borderId="4" xfId="0" applyFont="1" applyFill="1" applyBorder="1" applyAlignment="1" applyProtection="1">
      <alignment horizontal="center" vertical="top"/>
    </xf>
    <xf numFmtId="168" fontId="0" fillId="20" borderId="4" xfId="0" applyNumberFormat="1" applyFill="1" applyBorder="1" applyAlignment="1" applyProtection="1">
      <alignment horizontal="left" vertical="top"/>
    </xf>
    <xf numFmtId="9" fontId="0" fillId="20" borderId="4" xfId="1" applyFont="1" applyFill="1" applyBorder="1" applyAlignment="1" applyProtection="1">
      <alignment horizontal="left" vertical="top"/>
    </xf>
    <xf numFmtId="20" fontId="0" fillId="20" borderId="4" xfId="0" applyNumberFormat="1" applyFill="1" applyBorder="1" applyAlignment="1" applyProtection="1">
      <alignment horizontal="left" vertical="top"/>
    </xf>
    <xf numFmtId="0" fontId="3" fillId="0" borderId="0" xfId="0" applyFont="1" applyProtection="1"/>
    <xf numFmtId="0" fontId="0" fillId="20" borderId="4" xfId="0" applyFill="1" applyBorder="1" applyAlignment="1" applyProtection="1">
      <alignment wrapText="1"/>
      <protection locked="0"/>
    </xf>
    <xf numFmtId="0" fontId="3" fillId="20" borderId="4" xfId="0" applyFont="1" applyFill="1" applyBorder="1" applyAlignment="1" applyProtection="1">
      <alignment wrapText="1"/>
      <protection locked="0"/>
    </xf>
    <xf numFmtId="2" fontId="1" fillId="20" borderId="4" xfId="0" applyNumberFormat="1" applyFont="1" applyFill="1" applyBorder="1" applyAlignment="1" applyProtection="1">
      <alignment horizontal="center" vertical="center"/>
    </xf>
    <xf numFmtId="0" fontId="4" fillId="20" borderId="5" xfId="0" applyFont="1" applyFill="1" applyBorder="1" applyAlignment="1" applyProtection="1">
      <alignment horizontal="center" vertical="center" wrapText="1"/>
    </xf>
    <xf numFmtId="1" fontId="9" fillId="20" borderId="5" xfId="0" applyNumberFormat="1" applyFont="1" applyFill="1" applyBorder="1" applyAlignment="1" applyProtection="1">
      <alignment horizontal="center" vertical="center" wrapText="1"/>
    </xf>
    <xf numFmtId="1" fontId="1" fillId="20" borderId="5" xfId="0" applyNumberFormat="1" applyFont="1" applyFill="1" applyBorder="1" applyAlignment="1" applyProtection="1">
      <alignment horizontal="center" vertical="center" wrapText="1"/>
      <protection locked="0"/>
    </xf>
    <xf numFmtId="1" fontId="1" fillId="20" borderId="5" xfId="0" applyNumberFormat="1" applyFont="1" applyFill="1" applyBorder="1" applyAlignment="1" applyProtection="1">
      <alignment horizontal="center" vertical="center"/>
      <protection locked="0"/>
    </xf>
    <xf numFmtId="0" fontId="4" fillId="20" borderId="10" xfId="0" applyFont="1" applyFill="1" applyBorder="1" applyAlignment="1" applyProtection="1">
      <alignment horizontal="center" vertical="center" wrapText="1"/>
    </xf>
    <xf numFmtId="1" fontId="0" fillId="0" borderId="0" xfId="0" applyNumberFormat="1"/>
    <xf numFmtId="0" fontId="10" fillId="0" borderId="0" xfId="0" applyFont="1" applyAlignment="1">
      <alignment textRotation="90"/>
    </xf>
    <xf numFmtId="0" fontId="0" fillId="11" borderId="6" xfId="0" applyFill="1" applyBorder="1"/>
    <xf numFmtId="1" fontId="0" fillId="11" borderId="6" xfId="0" applyNumberFormat="1" applyFill="1" applyBorder="1"/>
    <xf numFmtId="0" fontId="0" fillId="3" borderId="6" xfId="0" applyFill="1" applyBorder="1"/>
    <xf numFmtId="1" fontId="0" fillId="3" borderId="6" xfId="0" applyNumberFormat="1" applyFill="1" applyBorder="1"/>
    <xf numFmtId="0" fontId="0" fillId="30" borderId="6" xfId="0" applyFill="1" applyBorder="1"/>
    <xf numFmtId="1" fontId="0" fillId="30" borderId="6" xfId="0" applyNumberFormat="1" applyFill="1" applyBorder="1"/>
    <xf numFmtId="0" fontId="0" fillId="35" borderId="6" xfId="0" applyFill="1" applyBorder="1"/>
    <xf numFmtId="1" fontId="0" fillId="35" borderId="6" xfId="0" applyNumberFormat="1" applyFill="1" applyBorder="1"/>
    <xf numFmtId="0" fontId="24" fillId="10" borderId="6" xfId="0" applyFont="1" applyFill="1" applyBorder="1"/>
    <xf numFmtId="1" fontId="24" fillId="10" borderId="6" xfId="0" applyNumberFormat="1" applyFont="1" applyFill="1" applyBorder="1"/>
    <xf numFmtId="0" fontId="24" fillId="9" borderId="6" xfId="0" applyFont="1" applyFill="1" applyBorder="1"/>
    <xf numFmtId="1" fontId="24" fillId="9" borderId="6" xfId="0" applyNumberFormat="1" applyFont="1" applyFill="1" applyBorder="1"/>
    <xf numFmtId="0" fontId="14" fillId="0" borderId="0" xfId="0" applyFont="1" applyBorder="1" applyAlignment="1">
      <alignment horizontal="center" vertical="center" textRotation="90"/>
    </xf>
    <xf numFmtId="0" fontId="17" fillId="0" borderId="3" xfId="0" applyFont="1" applyBorder="1" applyAlignment="1">
      <alignment horizontal="center" vertical="center" textRotation="90"/>
    </xf>
    <xf numFmtId="0" fontId="23" fillId="0" borderId="3" xfId="0" applyFont="1" applyBorder="1" applyAlignment="1">
      <alignment textRotation="90"/>
    </xf>
    <xf numFmtId="1" fontId="16" fillId="20" borderId="4" xfId="0" applyNumberFormat="1" applyFont="1" applyFill="1" applyBorder="1" applyAlignment="1">
      <alignment horizontal="center" vertical="center"/>
    </xf>
    <xf numFmtId="1" fontId="16" fillId="20" borderId="12" xfId="0" applyNumberFormat="1" applyFont="1" applyFill="1" applyBorder="1" applyAlignment="1">
      <alignment horizontal="center" vertical="center"/>
    </xf>
    <xf numFmtId="0" fontId="25" fillId="28" borderId="15" xfId="0" applyFont="1" applyFill="1" applyBorder="1" applyAlignment="1">
      <alignment horizontal="center" vertical="center" wrapText="1"/>
    </xf>
    <xf numFmtId="0" fontId="25" fillId="20" borderId="4" xfId="0" applyFont="1" applyFill="1" applyBorder="1" applyAlignment="1">
      <alignment horizontal="center" vertical="center"/>
    </xf>
    <xf numFmtId="165" fontId="1" fillId="5" borderId="4" xfId="0" applyNumberFormat="1" applyFont="1" applyFill="1" applyBorder="1" applyAlignment="1" applyProtection="1">
      <alignment horizontal="center" vertical="center"/>
      <protection locked="0"/>
    </xf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165" fontId="1" fillId="31" borderId="4" xfId="0" applyNumberFormat="1" applyFont="1" applyFill="1" applyBorder="1" applyAlignment="1" applyProtection="1">
      <alignment horizontal="center" vertical="center"/>
      <protection locked="0"/>
    </xf>
    <xf numFmtId="165" fontId="1" fillId="32" borderId="4" xfId="0" applyNumberFormat="1" applyFont="1" applyFill="1" applyBorder="1" applyAlignment="1" applyProtection="1">
      <alignment horizontal="center" vertical="center"/>
      <protection locked="0"/>
    </xf>
    <xf numFmtId="165" fontId="13" fillId="7" borderId="4" xfId="0" applyNumberFormat="1" applyFont="1" applyFill="1" applyBorder="1" applyAlignment="1" applyProtection="1">
      <alignment horizontal="center" vertical="center"/>
      <protection locked="0"/>
    </xf>
    <xf numFmtId="165" fontId="13" fillId="8" borderId="4" xfId="0" applyNumberFormat="1" applyFont="1" applyFill="1" applyBorder="1" applyAlignment="1" applyProtection="1">
      <alignment horizontal="center" vertical="center"/>
      <protection locked="0"/>
    </xf>
    <xf numFmtId="165" fontId="1" fillId="11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0" borderId="4" xfId="0" applyNumberFormat="1" applyFont="1" applyFill="1" applyBorder="1" applyAlignment="1" applyProtection="1">
      <alignment horizontal="center" vertical="center"/>
      <protection locked="0"/>
    </xf>
    <xf numFmtId="165" fontId="1" fillId="33" borderId="4" xfId="0" applyNumberFormat="1" applyFont="1" applyFill="1" applyBorder="1" applyAlignment="1" applyProtection="1">
      <alignment horizontal="center" vertical="center"/>
      <protection locked="0"/>
    </xf>
    <xf numFmtId="165" fontId="13" fillId="10" borderId="4" xfId="0" applyNumberFormat="1" applyFont="1" applyFill="1" applyBorder="1" applyAlignment="1" applyProtection="1">
      <alignment horizontal="center" vertical="center"/>
      <protection locked="0"/>
    </xf>
    <xf numFmtId="165" fontId="13" fillId="9" borderId="4" xfId="0" applyNumberFormat="1" applyFont="1" applyFill="1" applyBorder="1" applyAlignment="1" applyProtection="1">
      <alignment horizontal="center" vertical="center"/>
      <protection locked="0"/>
    </xf>
    <xf numFmtId="165" fontId="1" fillId="4" borderId="4" xfId="0" applyNumberFormat="1" applyFont="1" applyFill="1" applyBorder="1" applyAlignment="1" applyProtection="1">
      <alignment horizontal="center" vertical="center"/>
      <protection locked="0"/>
    </xf>
    <xf numFmtId="165" fontId="1" fillId="6" borderId="4" xfId="0" applyNumberFormat="1" applyFont="1" applyFill="1" applyBorder="1" applyAlignment="1" applyProtection="1">
      <alignment horizontal="center" vertical="center"/>
      <protection locked="0"/>
    </xf>
    <xf numFmtId="165" fontId="1" fillId="20" borderId="4" xfId="0" applyNumberFormat="1" applyFont="1" applyFill="1" applyBorder="1" applyAlignment="1" applyProtection="1">
      <alignment horizontal="center" vertical="center"/>
      <protection locked="0"/>
    </xf>
    <xf numFmtId="2" fontId="1" fillId="20" borderId="4" xfId="0" applyNumberFormat="1" applyFont="1" applyFill="1" applyBorder="1" applyAlignment="1" applyProtection="1">
      <alignment horizontal="center" vertical="center"/>
      <protection locked="0"/>
    </xf>
    <xf numFmtId="0" fontId="10" fillId="20" borderId="5" xfId="0" applyFont="1" applyFill="1" applyBorder="1" applyAlignment="1" applyProtection="1">
      <alignment horizontal="center" vertical="center"/>
    </xf>
    <xf numFmtId="0" fontId="17" fillId="0" borderId="0" xfId="0" applyFont="1" applyAlignment="1"/>
    <xf numFmtId="0" fontId="17" fillId="0" borderId="0" xfId="0" applyFont="1"/>
    <xf numFmtId="165" fontId="0" fillId="0" borderId="0" xfId="0" applyNumberFormat="1" applyAlignment="1">
      <alignment vertical="top" wrapText="1"/>
    </xf>
    <xf numFmtId="0" fontId="25" fillId="28" borderId="28" xfId="0" applyFont="1" applyFill="1" applyBorder="1" applyAlignment="1">
      <alignment horizontal="center" vertical="center" wrapText="1"/>
    </xf>
    <xf numFmtId="165" fontId="28" fillId="19" borderId="4" xfId="0" applyNumberFormat="1" applyFont="1" applyFill="1" applyBorder="1" applyAlignment="1">
      <alignment horizontal="center"/>
    </xf>
    <xf numFmtId="0" fontId="25" fillId="28" borderId="37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/>
    </xf>
    <xf numFmtId="0" fontId="24" fillId="0" borderId="4" xfId="0" applyFont="1" applyFill="1" applyBorder="1"/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30" fillId="28" borderId="4" xfId="0" applyFont="1" applyFill="1" applyBorder="1" applyAlignment="1">
      <alignment horizontal="center" vertical="center" wrapText="1"/>
    </xf>
    <xf numFmtId="0" fontId="14" fillId="28" borderId="4" xfId="0" applyFont="1" applyFill="1" applyBorder="1" applyAlignment="1">
      <alignment horizontal="center" vertical="center"/>
    </xf>
    <xf numFmtId="0" fontId="24" fillId="28" borderId="4" xfId="0" applyFont="1" applyFill="1" applyBorder="1" applyAlignment="1">
      <alignment horizontal="center" vertical="center"/>
    </xf>
    <xf numFmtId="1" fontId="14" fillId="28" borderId="4" xfId="0" applyNumberFormat="1" applyFont="1" applyFill="1" applyBorder="1" applyAlignment="1">
      <alignment horizontal="center" vertical="center" wrapText="1"/>
    </xf>
    <xf numFmtId="1" fontId="14" fillId="28" borderId="4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top"/>
    </xf>
    <xf numFmtId="0" fontId="24" fillId="0" borderId="4" xfId="0" applyFont="1" applyBorder="1" applyAlignment="1">
      <alignment vertical="top"/>
    </xf>
    <xf numFmtId="0" fontId="24" fillId="0" borderId="4" xfId="0" applyFont="1" applyBorder="1" applyAlignment="1">
      <alignment horizontal="center"/>
    </xf>
    <xf numFmtId="0" fontId="24" fillId="0" borderId="4" xfId="0" applyFont="1" applyBorder="1"/>
    <xf numFmtId="0" fontId="0" fillId="0" borderId="0" xfId="0" applyProtection="1">
      <protection locked="0"/>
    </xf>
    <xf numFmtId="165" fontId="17" fillId="19" borderId="4" xfId="0" applyNumberFormat="1" applyFont="1" applyFill="1" applyBorder="1" applyAlignment="1">
      <alignment horizontal="center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Protection="1"/>
    <xf numFmtId="1" fontId="31" fillId="0" borderId="0" xfId="0" applyNumberFormat="1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Alignment="1" applyProtection="1">
      <alignment vertical="top"/>
    </xf>
    <xf numFmtId="0" fontId="31" fillId="0" borderId="0" xfId="0" applyFont="1" applyFill="1" applyProtection="1"/>
    <xf numFmtId="165" fontId="31" fillId="0" borderId="36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/>
    <xf numFmtId="0" fontId="17" fillId="0" borderId="0" xfId="0" applyFont="1" applyFill="1" applyBorder="1" applyProtection="1"/>
    <xf numFmtId="1" fontId="17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165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top"/>
    </xf>
    <xf numFmtId="0" fontId="17" fillId="0" borderId="0" xfId="0" applyFont="1" applyFill="1" applyProtection="1"/>
    <xf numFmtId="165" fontId="17" fillId="0" borderId="36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/>
    <xf numFmtId="0" fontId="25" fillId="0" borderId="0" xfId="0" applyFont="1" applyFill="1" applyBorder="1" applyProtection="1"/>
    <xf numFmtId="1" fontId="25" fillId="0" borderId="0" xfId="0" applyNumberFormat="1" applyFont="1" applyFill="1" applyBorder="1" applyAlignment="1" applyProtection="1">
      <alignment horizontal="center" vertical="center"/>
    </xf>
    <xf numFmtId="165" fontId="25" fillId="0" borderId="0" xfId="0" applyNumberFormat="1" applyFont="1" applyFill="1" applyBorder="1" applyAlignment="1" applyProtection="1">
      <alignment horizontal="center" vertical="center"/>
    </xf>
    <xf numFmtId="165" fontId="25" fillId="0" borderId="15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top"/>
    </xf>
    <xf numFmtId="0" fontId="25" fillId="0" borderId="0" xfId="0" applyFont="1" applyFill="1" applyProtection="1"/>
    <xf numFmtId="165" fontId="25" fillId="0" borderId="3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/>
    <xf numFmtId="0" fontId="10" fillId="0" borderId="0" xfId="0" applyFont="1" applyFill="1" applyBorder="1" applyProtection="1"/>
    <xf numFmtId="1" fontId="10" fillId="0" borderId="0" xfId="0" applyNumberFormat="1" applyFont="1" applyFill="1" applyBorder="1" applyAlignment="1" applyProtection="1">
      <alignment horizontal="center" vertical="center"/>
    </xf>
    <xf numFmtId="165" fontId="10" fillId="0" borderId="0" xfId="0" applyNumberFormat="1" applyFont="1" applyFill="1" applyBorder="1" applyAlignment="1" applyProtection="1">
      <alignment horizontal="center" vertical="center"/>
    </xf>
    <xf numFmtId="165" fontId="10" fillId="0" borderId="3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top"/>
    </xf>
    <xf numFmtId="0" fontId="10" fillId="0" borderId="0" xfId="0" applyFont="1" applyFill="1" applyProtection="1"/>
    <xf numFmtId="165" fontId="10" fillId="0" borderId="3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0" fontId="16" fillId="16" borderId="4" xfId="0" applyFont="1" applyFill="1" applyBorder="1" applyAlignment="1">
      <alignment vertical="center"/>
    </xf>
    <xf numFmtId="0" fontId="16" fillId="0" borderId="35" xfId="0" applyFont="1" applyFill="1" applyBorder="1" applyAlignment="1" applyProtection="1">
      <alignment vertical="center"/>
      <protection locked="0"/>
    </xf>
    <xf numFmtId="9" fontId="16" fillId="16" borderId="4" xfId="1" applyFont="1" applyFill="1" applyBorder="1" applyAlignment="1">
      <alignment vertical="center"/>
    </xf>
    <xf numFmtId="0" fontId="16" fillId="29" borderId="4" xfId="0" applyFont="1" applyFill="1" applyBorder="1" applyAlignment="1">
      <alignment vertical="center"/>
    </xf>
    <xf numFmtId="9" fontId="16" fillId="34" borderId="4" xfId="1" applyFont="1" applyFill="1" applyBorder="1" applyAlignment="1">
      <alignment vertical="center"/>
    </xf>
    <xf numFmtId="0" fontId="16" fillId="36" borderId="4" xfId="0" applyFont="1" applyFill="1" applyBorder="1" applyAlignment="1">
      <alignment vertical="center"/>
    </xf>
    <xf numFmtId="1" fontId="16" fillId="0" borderId="7" xfId="0" applyNumberFormat="1" applyFont="1" applyBorder="1" applyAlignment="1">
      <alignment vertical="center"/>
    </xf>
    <xf numFmtId="0" fontId="10" fillId="0" borderId="0" xfId="0" applyFont="1" applyAlignment="1">
      <alignment vertical="center" textRotation="90"/>
    </xf>
    <xf numFmtId="0" fontId="16" fillId="37" borderId="4" xfId="0" applyFont="1" applyFill="1" applyBorder="1" applyAlignment="1">
      <alignment vertical="center"/>
    </xf>
    <xf numFmtId="1" fontId="16" fillId="0" borderId="0" xfId="0" applyNumberFormat="1" applyFont="1" applyBorder="1" applyAlignment="1">
      <alignment vertical="center"/>
    </xf>
    <xf numFmtId="0" fontId="17" fillId="20" borderId="9" xfId="0" applyFont="1" applyFill="1" applyBorder="1" applyAlignment="1">
      <alignment horizontal="right" vertical="center" indent="1"/>
    </xf>
    <xf numFmtId="0" fontId="17" fillId="19" borderId="36" xfId="0" applyFont="1" applyFill="1" applyBorder="1" applyAlignment="1">
      <alignment horizontal="center" vertical="center"/>
    </xf>
    <xf numFmtId="0" fontId="17" fillId="11" borderId="37" xfId="0" applyFont="1" applyFill="1" applyBorder="1" applyAlignment="1" applyProtection="1">
      <alignment horizontal="center" vertical="center"/>
      <protection locked="0"/>
    </xf>
    <xf numFmtId="165" fontId="17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2" fontId="1" fillId="20" borderId="5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Alignment="1" applyProtection="1">
      <alignment horizontal="center" vertical="center"/>
      <protection locked="0"/>
    </xf>
    <xf numFmtId="166" fontId="10" fillId="11" borderId="30" xfId="0" applyNumberFormat="1" applyFont="1" applyFill="1" applyBorder="1" applyAlignment="1" applyProtection="1">
      <alignment horizontal="center" vertical="center"/>
      <protection locked="0"/>
    </xf>
    <xf numFmtId="1" fontId="10" fillId="11" borderId="30" xfId="0" applyNumberFormat="1" applyFont="1" applyFill="1" applyBorder="1" applyAlignment="1" applyProtection="1">
      <alignment horizontal="center" vertical="center"/>
      <protection locked="0"/>
    </xf>
    <xf numFmtId="0" fontId="10" fillId="11" borderId="30" xfId="0" applyFont="1" applyFill="1" applyBorder="1" applyAlignment="1" applyProtection="1">
      <alignment horizontal="center" vertical="center"/>
      <protection locked="0"/>
    </xf>
    <xf numFmtId="2" fontId="1" fillId="25" borderId="4" xfId="0" applyNumberFormat="1" applyFont="1" applyFill="1" applyBorder="1" applyAlignment="1" applyProtection="1">
      <alignment horizontal="center" vertical="center"/>
      <protection locked="0"/>
    </xf>
    <xf numFmtId="165" fontId="17" fillId="0" borderId="0" xfId="0" applyNumberFormat="1" applyFont="1" applyAlignment="1" applyProtection="1">
      <alignment horizontal="center"/>
    </xf>
    <xf numFmtId="164" fontId="1" fillId="0" borderId="15" xfId="0" applyNumberFormat="1" applyFont="1" applyFill="1" applyBorder="1" applyAlignment="1" applyProtection="1">
      <alignment horizontal="left" vertical="top" wrapText="1"/>
      <protection locked="0"/>
    </xf>
    <xf numFmtId="164" fontId="1" fillId="0" borderId="16" xfId="0" applyNumberFormat="1" applyFont="1" applyFill="1" applyBorder="1" applyAlignment="1" applyProtection="1">
      <alignment horizontal="left" vertical="top" wrapText="1"/>
      <protection locked="0"/>
    </xf>
    <xf numFmtId="1" fontId="1" fillId="20" borderId="0" xfId="0" applyNumberFormat="1" applyFont="1" applyFill="1" applyBorder="1" applyAlignment="1" applyProtection="1">
      <alignment horizontal="center" vertical="center"/>
    </xf>
    <xf numFmtId="164" fontId="1" fillId="21" borderId="12" xfId="0" applyNumberFormat="1" applyFont="1" applyFill="1" applyBorder="1" applyAlignment="1" applyProtection="1">
      <alignment horizontal="center" vertical="center" wrapText="1"/>
    </xf>
    <xf numFmtId="164" fontId="1" fillId="21" borderId="10" xfId="0" applyNumberFormat="1" applyFont="1" applyFill="1" applyBorder="1" applyAlignment="1" applyProtection="1">
      <alignment horizontal="center" vertical="center" wrapText="1"/>
    </xf>
    <xf numFmtId="164" fontId="1" fillId="21" borderId="8" xfId="0" applyNumberFormat="1" applyFont="1" applyFill="1" applyBorder="1" applyAlignment="1" applyProtection="1">
      <alignment horizontal="center" vertical="center" wrapText="1"/>
    </xf>
    <xf numFmtId="164" fontId="1" fillId="22" borderId="12" xfId="0" applyNumberFormat="1" applyFont="1" applyFill="1" applyBorder="1" applyAlignment="1" applyProtection="1">
      <alignment horizontal="center" vertical="center" wrapText="1"/>
    </xf>
    <xf numFmtId="164" fontId="1" fillId="22" borderId="10" xfId="0" applyNumberFormat="1" applyFont="1" applyFill="1" applyBorder="1" applyAlignment="1" applyProtection="1">
      <alignment horizontal="center" vertical="center" wrapText="1"/>
    </xf>
    <xf numFmtId="164" fontId="1" fillId="22" borderId="8" xfId="0" applyNumberFormat="1" applyFont="1" applyFill="1" applyBorder="1" applyAlignment="1" applyProtection="1">
      <alignment horizontal="center" vertical="center" wrapText="1"/>
    </xf>
    <xf numFmtId="164" fontId="1" fillId="18" borderId="12" xfId="0" applyNumberFormat="1" applyFont="1" applyFill="1" applyBorder="1" applyAlignment="1" applyProtection="1">
      <alignment horizontal="center" vertical="center" wrapText="1"/>
    </xf>
    <xf numFmtId="164" fontId="1" fillId="18" borderId="10" xfId="0" applyNumberFormat="1" applyFont="1" applyFill="1" applyBorder="1" applyAlignment="1" applyProtection="1">
      <alignment horizontal="center" vertical="center" wrapText="1"/>
    </xf>
    <xf numFmtId="164" fontId="1" fillId="18" borderId="8" xfId="0" applyNumberFormat="1" applyFont="1" applyFill="1" applyBorder="1" applyAlignment="1" applyProtection="1">
      <alignment horizontal="center" vertical="center" wrapText="1"/>
    </xf>
    <xf numFmtId="164" fontId="1" fillId="23" borderId="12" xfId="0" applyNumberFormat="1" applyFont="1" applyFill="1" applyBorder="1" applyAlignment="1" applyProtection="1">
      <alignment horizontal="center" vertical="center" wrapText="1"/>
    </xf>
    <xf numFmtId="164" fontId="1" fillId="23" borderId="10" xfId="0" applyNumberFormat="1" applyFont="1" applyFill="1" applyBorder="1" applyAlignment="1" applyProtection="1">
      <alignment horizontal="center" vertical="center" wrapText="1"/>
    </xf>
    <xf numFmtId="164" fontId="1" fillId="23" borderId="8" xfId="0" applyNumberFormat="1" applyFont="1" applyFill="1" applyBorder="1" applyAlignment="1" applyProtection="1">
      <alignment horizontal="center" vertical="center" wrapText="1"/>
    </xf>
    <xf numFmtId="164" fontId="1" fillId="26" borderId="12" xfId="0" applyNumberFormat="1" applyFont="1" applyFill="1" applyBorder="1" applyAlignment="1" applyProtection="1">
      <alignment horizontal="center" vertical="center" wrapText="1"/>
    </xf>
    <xf numFmtId="164" fontId="1" fillId="26" borderId="10" xfId="0" applyNumberFormat="1" applyFont="1" applyFill="1" applyBorder="1" applyAlignment="1" applyProtection="1">
      <alignment horizontal="center" vertical="center" wrapText="1"/>
    </xf>
    <xf numFmtId="164" fontId="1" fillId="26" borderId="8" xfId="0" applyNumberFormat="1" applyFont="1" applyFill="1" applyBorder="1" applyAlignment="1" applyProtection="1">
      <alignment horizontal="center" vertical="center" wrapText="1"/>
    </xf>
    <xf numFmtId="164" fontId="1" fillId="27" borderId="12" xfId="0" applyNumberFormat="1" applyFont="1" applyFill="1" applyBorder="1" applyAlignment="1" applyProtection="1">
      <alignment horizontal="center" vertical="center" wrapText="1"/>
    </xf>
    <xf numFmtId="164" fontId="1" fillId="27" borderId="10" xfId="0" applyNumberFormat="1" applyFont="1" applyFill="1" applyBorder="1" applyAlignment="1" applyProtection="1">
      <alignment horizontal="center" vertical="center" wrapText="1"/>
    </xf>
    <xf numFmtId="164" fontId="1" fillId="27" borderId="8" xfId="0" applyNumberFormat="1" applyFont="1" applyFill="1" applyBorder="1" applyAlignment="1" applyProtection="1">
      <alignment horizontal="center" vertical="center" wrapText="1"/>
    </xf>
    <xf numFmtId="164" fontId="7" fillId="20" borderId="12" xfId="0" applyNumberFormat="1" applyFont="1" applyFill="1" applyBorder="1" applyAlignment="1" applyProtection="1">
      <alignment horizontal="center" vertical="center"/>
    </xf>
    <xf numFmtId="0" fontId="4" fillId="20" borderId="23" xfId="0" applyFont="1" applyFill="1" applyBorder="1" applyAlignment="1" applyProtection="1">
      <alignment horizontal="center" vertical="center" wrapText="1"/>
    </xf>
    <xf numFmtId="0" fontId="4" fillId="20" borderId="25" xfId="0" applyFont="1" applyFill="1" applyBorder="1" applyAlignment="1" applyProtection="1">
      <alignment horizontal="center" vertical="center" wrapText="1"/>
    </xf>
    <xf numFmtId="0" fontId="4" fillId="20" borderId="9" xfId="0" applyFont="1" applyFill="1" applyBorder="1" applyAlignment="1" applyProtection="1">
      <alignment horizontal="center" vertical="center" wrapText="1"/>
    </xf>
    <xf numFmtId="0" fontId="4" fillId="20" borderId="26" xfId="0" applyFont="1" applyFill="1" applyBorder="1" applyAlignment="1" applyProtection="1">
      <alignment horizontal="center" vertical="center" wrapText="1"/>
    </xf>
    <xf numFmtId="0" fontId="4" fillId="20" borderId="12" xfId="0" applyFont="1" applyFill="1" applyBorder="1" applyAlignment="1" applyProtection="1">
      <alignment horizontal="center" vertical="center" wrapText="1"/>
    </xf>
    <xf numFmtId="0" fontId="4" fillId="20" borderId="8" xfId="0" applyFont="1" applyFill="1" applyBorder="1" applyAlignment="1" applyProtection="1">
      <alignment horizontal="center" vertical="center" wrapText="1"/>
    </xf>
    <xf numFmtId="0" fontId="4" fillId="20" borderId="24" xfId="0" applyFont="1" applyFill="1" applyBorder="1" applyAlignment="1" applyProtection="1">
      <alignment horizontal="center" vertical="center" wrapText="1"/>
    </xf>
    <xf numFmtId="0" fontId="4" fillId="20" borderId="11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4" fillId="24" borderId="12" xfId="0" applyFont="1" applyFill="1" applyBorder="1" applyAlignment="1" applyProtection="1">
      <alignment horizontal="center" vertical="center" wrapText="1"/>
    </xf>
    <xf numFmtId="0" fontId="4" fillId="24" borderId="8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25" borderId="12" xfId="0" applyFont="1" applyFill="1" applyBorder="1" applyAlignment="1" applyProtection="1">
      <alignment horizontal="center" vertical="center" wrapText="1"/>
    </xf>
    <xf numFmtId="0" fontId="4" fillId="25" borderId="8" xfId="0" applyFont="1" applyFill="1" applyBorder="1" applyAlignment="1" applyProtection="1">
      <alignment horizontal="center" vertical="center" wrapText="1"/>
    </xf>
    <xf numFmtId="0" fontId="2" fillId="24" borderId="12" xfId="0" applyFont="1" applyFill="1" applyBorder="1" applyAlignment="1" applyProtection="1">
      <alignment horizontal="center" vertical="center" wrapText="1"/>
    </xf>
    <xf numFmtId="0" fontId="2" fillId="24" borderId="8" xfId="0" applyFont="1" applyFill="1" applyBorder="1" applyAlignment="1" applyProtection="1">
      <alignment horizontal="center" vertical="center" wrapText="1"/>
    </xf>
    <xf numFmtId="0" fontId="2" fillId="20" borderId="12" xfId="0" applyFont="1" applyFill="1" applyBorder="1" applyAlignment="1" applyProtection="1">
      <alignment horizontal="center" vertical="center" wrapText="1"/>
    </xf>
    <xf numFmtId="0" fontId="2" fillId="20" borderId="8" xfId="0" applyFont="1" applyFill="1" applyBorder="1" applyAlignment="1" applyProtection="1">
      <alignment horizontal="center" vertical="center" wrapText="1"/>
    </xf>
    <xf numFmtId="0" fontId="2" fillId="20" borderId="23" xfId="0" applyFont="1" applyFill="1" applyBorder="1" applyAlignment="1" applyProtection="1">
      <alignment horizontal="center" vertical="center" wrapText="1"/>
    </xf>
    <xf numFmtId="0" fontId="2" fillId="20" borderId="25" xfId="0" applyFont="1" applyFill="1" applyBorder="1" applyAlignment="1" applyProtection="1">
      <alignment horizontal="center" vertical="center" wrapText="1"/>
    </xf>
    <xf numFmtId="0" fontId="2" fillId="20" borderId="24" xfId="0" applyFont="1" applyFill="1" applyBorder="1" applyAlignment="1" applyProtection="1">
      <alignment horizontal="center" vertical="center" wrapText="1"/>
    </xf>
    <xf numFmtId="0" fontId="2" fillId="20" borderId="9" xfId="0" applyFont="1" applyFill="1" applyBorder="1" applyAlignment="1" applyProtection="1">
      <alignment horizontal="center" vertical="center" wrapText="1"/>
    </xf>
    <xf numFmtId="0" fontId="2" fillId="20" borderId="26" xfId="0" applyFont="1" applyFill="1" applyBorder="1" applyAlignment="1" applyProtection="1">
      <alignment horizontal="center" vertical="center" wrapText="1"/>
    </xf>
    <xf numFmtId="0" fontId="2" fillId="20" borderId="11" xfId="0" applyFont="1" applyFill="1" applyBorder="1" applyAlignment="1" applyProtection="1">
      <alignment horizontal="center" vertical="center" wrapText="1"/>
    </xf>
    <xf numFmtId="0" fontId="21" fillId="19" borderId="0" xfId="0" applyFont="1" applyFill="1" applyAlignment="1">
      <alignment horizontal="center" vertical="center"/>
    </xf>
    <xf numFmtId="0" fontId="21" fillId="19" borderId="27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</xf>
    <xf numFmtId="0" fontId="2" fillId="25" borderId="8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9" fontId="16" fillId="29" borderId="5" xfId="1" applyFont="1" applyFill="1" applyBorder="1" applyAlignment="1">
      <alignment horizontal="center" vertical="center"/>
    </xf>
    <xf numFmtId="9" fontId="16" fillId="29" borderId="6" xfId="1" applyFont="1" applyFill="1" applyBorder="1" applyAlignment="1">
      <alignment horizontal="center" vertical="center"/>
    </xf>
    <xf numFmtId="9" fontId="16" fillId="29" borderId="7" xfId="1" applyFont="1" applyFill="1" applyBorder="1" applyAlignment="1">
      <alignment horizontal="center" vertical="center"/>
    </xf>
    <xf numFmtId="0" fontId="16" fillId="20" borderId="5" xfId="0" applyFont="1" applyFill="1" applyBorder="1" applyAlignment="1">
      <alignment horizontal="center" vertical="center"/>
    </xf>
    <xf numFmtId="0" fontId="16" fillId="20" borderId="25" xfId="0" applyFont="1" applyFill="1" applyBorder="1" applyAlignment="1">
      <alignment horizontal="center" vertical="center"/>
    </xf>
    <xf numFmtId="0" fontId="0" fillId="20" borderId="6" xfId="0" applyFill="1" applyBorder="1" applyAlignment="1">
      <alignment horizontal="center" vertical="center"/>
    </xf>
    <xf numFmtId="0" fontId="26" fillId="0" borderId="2" xfId="0" applyFont="1" applyBorder="1" applyAlignment="1">
      <alignment horizontal="right" vertical="center"/>
    </xf>
    <xf numFmtId="0" fontId="27" fillId="0" borderId="29" xfId="0" applyFont="1" applyBorder="1" applyAlignment="1">
      <alignment horizontal="left" vertical="center"/>
    </xf>
    <xf numFmtId="0" fontId="25" fillId="20" borderId="5" xfId="0" applyFont="1" applyFill="1" applyBorder="1" applyAlignment="1">
      <alignment horizontal="center" vertical="center"/>
    </xf>
    <xf numFmtId="0" fontId="25" fillId="20" borderId="6" xfId="0" applyFont="1" applyFill="1" applyBorder="1" applyAlignment="1">
      <alignment horizontal="center" vertical="center"/>
    </xf>
    <xf numFmtId="0" fontId="25" fillId="20" borderId="7" xfId="0" applyFont="1" applyFill="1" applyBorder="1" applyAlignment="1">
      <alignment horizontal="center" vertical="center"/>
    </xf>
    <xf numFmtId="9" fontId="16" fillId="16" borderId="5" xfId="1" applyFont="1" applyFill="1" applyBorder="1" applyAlignment="1">
      <alignment horizontal="center" vertical="center"/>
    </xf>
    <xf numFmtId="9" fontId="16" fillId="16" borderId="6" xfId="1" applyFont="1" applyFill="1" applyBorder="1" applyAlignment="1">
      <alignment horizontal="center" vertical="center"/>
    </xf>
    <xf numFmtId="9" fontId="16" fillId="16" borderId="7" xfId="1" applyFont="1" applyFill="1" applyBorder="1" applyAlignment="1">
      <alignment horizontal="center" vertical="center"/>
    </xf>
    <xf numFmtId="0" fontId="18" fillId="20" borderId="4" xfId="0" applyFont="1" applyFill="1" applyBorder="1" applyAlignment="1" applyProtection="1">
      <alignment horizontal="center" vertical="center"/>
    </xf>
    <xf numFmtId="1" fontId="16" fillId="11" borderId="30" xfId="0" applyNumberFormat="1" applyFont="1" applyFill="1" applyBorder="1" applyAlignment="1" applyProtection="1">
      <alignment horizontal="center" vertical="center"/>
      <protection locked="0"/>
    </xf>
    <xf numFmtId="1" fontId="16" fillId="20" borderId="6" xfId="0" applyNumberFormat="1" applyFont="1" applyFill="1" applyBorder="1" applyAlignment="1" applyProtection="1">
      <alignment horizontal="center" vertical="center"/>
    </xf>
    <xf numFmtId="0" fontId="17" fillId="20" borderId="5" xfId="0" applyFont="1" applyFill="1" applyBorder="1" applyAlignment="1">
      <alignment horizontal="right" vertical="center" indent="1"/>
    </xf>
    <xf numFmtId="0" fontId="17" fillId="20" borderId="4" xfId="0" applyFont="1" applyFill="1" applyBorder="1" applyAlignment="1">
      <alignment horizontal="right" vertical="center" indent="1"/>
    </xf>
    <xf numFmtId="0" fontId="16" fillId="0" borderId="0" xfId="0" applyFont="1" applyAlignment="1">
      <alignment horizontal="center" vertical="center"/>
    </xf>
    <xf numFmtId="0" fontId="16" fillId="20" borderId="12" xfId="0" applyFont="1" applyFill="1" applyBorder="1" applyAlignment="1">
      <alignment horizontal="center" vertical="center"/>
    </xf>
    <xf numFmtId="0" fontId="16" fillId="20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6" fillId="20" borderId="23" xfId="0" applyFont="1" applyFill="1" applyBorder="1" applyAlignment="1">
      <alignment horizontal="center" vertical="center"/>
    </xf>
    <xf numFmtId="0" fontId="16" fillId="20" borderId="24" xfId="0" applyFont="1" applyFill="1" applyBorder="1" applyAlignment="1">
      <alignment horizontal="center" vertical="center"/>
    </xf>
    <xf numFmtId="0" fontId="17" fillId="19" borderId="38" xfId="0" applyFont="1" applyFill="1" applyBorder="1" applyAlignment="1">
      <alignment horizontal="right" vertical="center"/>
    </xf>
    <xf numFmtId="0" fontId="17" fillId="19" borderId="39" xfId="0" applyFont="1" applyFill="1" applyBorder="1" applyAlignment="1">
      <alignment horizontal="right" vertical="center"/>
    </xf>
    <xf numFmtId="1" fontId="16" fillId="20" borderId="12" xfId="0" applyNumberFormat="1" applyFont="1" applyFill="1" applyBorder="1" applyAlignment="1">
      <alignment horizontal="center" vertical="center" wrapText="1"/>
    </xf>
    <xf numFmtId="1" fontId="16" fillId="20" borderId="10" xfId="0" applyNumberFormat="1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17" fillId="11" borderId="15" xfId="0" applyFont="1" applyFill="1" applyBorder="1" applyAlignment="1" applyProtection="1">
      <alignment horizontal="center" vertical="center"/>
      <protection locked="0"/>
    </xf>
    <xf numFmtId="165" fontId="17" fillId="20" borderId="8" xfId="0" applyNumberFormat="1" applyFont="1" applyFill="1" applyBorder="1" applyAlignment="1">
      <alignment horizontal="center" vertical="center"/>
    </xf>
    <xf numFmtId="165" fontId="17" fillId="20" borderId="4" xfId="0" applyNumberFormat="1" applyFont="1" applyFill="1" applyBorder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19" borderId="26" xfId="0" applyFill="1" applyBorder="1" applyAlignment="1">
      <alignment horizontal="center" vertical="center"/>
    </xf>
    <xf numFmtId="0" fontId="17" fillId="20" borderId="23" xfId="0" applyFont="1" applyFill="1" applyBorder="1" applyAlignment="1">
      <alignment horizontal="center" vertical="center" wrapText="1"/>
    </xf>
    <xf numFmtId="0" fontId="17" fillId="20" borderId="25" xfId="0" applyFont="1" applyFill="1" applyBorder="1" applyAlignment="1">
      <alignment horizontal="center" vertical="center" wrapText="1"/>
    </xf>
    <xf numFmtId="0" fontId="17" fillId="20" borderId="9" xfId="0" applyFont="1" applyFill="1" applyBorder="1" applyAlignment="1">
      <alignment horizontal="center" vertical="center" wrapText="1"/>
    </xf>
    <xf numFmtId="0" fontId="17" fillId="20" borderId="2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11">
    <dxf>
      <font>
        <strike val="0"/>
        <color rgb="FFFF5D5D"/>
      </font>
      <fill>
        <patternFill>
          <bgColor rgb="FFFF5050"/>
        </patternFill>
      </fill>
    </dxf>
    <dxf>
      <font>
        <strike val="0"/>
        <color rgb="FFFFC000"/>
      </font>
      <fill>
        <patternFill>
          <bgColor rgb="FFFFC000"/>
        </patternFill>
      </fill>
    </dxf>
    <dxf>
      <font>
        <strike val="0"/>
        <color theme="9" tint="-0.499984740745262"/>
      </font>
      <fill>
        <patternFill>
          <bgColor theme="9" tint="-0.499984740745262"/>
        </patternFill>
      </fill>
    </dxf>
    <dxf>
      <font>
        <strike val="0"/>
        <color theme="9" tint="-0.24994659260841701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ont>
        <strike val="0"/>
        <color auto="1"/>
      </font>
      <fill>
        <patternFill>
          <bgColor rgb="FFFF99FF"/>
        </patternFill>
      </fill>
    </dxf>
    <dxf>
      <font>
        <strike val="0"/>
        <color rgb="FFF5862B"/>
      </font>
      <fill>
        <patternFill>
          <bgColor rgb="FFF58223"/>
        </patternFill>
      </fill>
    </dxf>
    <dxf>
      <font>
        <strike val="0"/>
        <color theme="9" tint="0.39994506668294322"/>
      </font>
      <fill>
        <patternFill>
          <bgColor theme="9" tint="0.39994506668294322"/>
        </patternFill>
      </fill>
    </dxf>
    <dxf>
      <font>
        <strike val="0"/>
        <color theme="9" tint="0.59996337778862885"/>
      </font>
      <fill>
        <patternFill>
          <bgColor theme="9" tint="0.59996337778862885"/>
        </patternFill>
      </fill>
    </dxf>
    <dxf>
      <font>
        <strike val="0"/>
        <color theme="9" tint="0.79998168889431442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5050"/>
      <color rgb="FFFF5D5D"/>
      <color rgb="FFCCECFF"/>
      <color rgb="FFFF99FF"/>
      <color rgb="FFFF66CC"/>
      <color rgb="FFFF3399"/>
      <color rgb="FFF58427"/>
      <color rgb="FFF58223"/>
      <color rgb="FFF5862B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Celkový</a:t>
            </a:r>
            <a:r>
              <a:rPr lang="cs-CZ" baseline="0"/>
              <a:t> objem zátěže  a podíl běhu</a:t>
            </a:r>
            <a:endParaRPr lang="cs-CZ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TYDNY!$E$1</c:f>
              <c:strCache>
                <c:ptCount val="1"/>
                <c:pt idx="0">
                  <c:v>během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TYDNY!$A$2:$B$53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1</c:v>
                  </c:pt>
                  <c:pt idx="4">
                    <c:v>2</c:v>
                  </c:pt>
                  <c:pt idx="8">
                    <c:v>3</c:v>
                  </c:pt>
                  <c:pt idx="12">
                    <c:v>4</c:v>
                  </c:pt>
                  <c:pt idx="16">
                    <c:v>5</c:v>
                  </c:pt>
                  <c:pt idx="20">
                    <c:v>6</c:v>
                  </c:pt>
                  <c:pt idx="24">
                    <c:v>7</c:v>
                  </c:pt>
                  <c:pt idx="28">
                    <c:v>8</c:v>
                  </c:pt>
                  <c:pt idx="32">
                    <c:v>9</c:v>
                  </c:pt>
                  <c:pt idx="36">
                    <c:v>10</c:v>
                  </c:pt>
                  <c:pt idx="40">
                    <c:v>11</c:v>
                  </c:pt>
                  <c:pt idx="44">
                    <c:v>12</c:v>
                  </c:pt>
                  <c:pt idx="48">
                    <c:v>13</c:v>
                  </c:pt>
                </c:lvl>
              </c:multiLvlStrCache>
            </c:multiLvlStrRef>
          </c:cat>
          <c:val>
            <c:numRef>
              <c:f>TYDNY!$E$2:$E$53</c:f>
              <c:numCache>
                <c:formatCode>0.0</c:formatCode>
                <c:ptCount val="52"/>
                <c:pt idx="0">
                  <c:v>9.8333333333333339</c:v>
                </c:pt>
                <c:pt idx="1">
                  <c:v>9.8333333333333339</c:v>
                </c:pt>
                <c:pt idx="2">
                  <c:v>3.2499999999999996</c:v>
                </c:pt>
                <c:pt idx="3">
                  <c:v>10.916666666666668</c:v>
                </c:pt>
                <c:pt idx="4">
                  <c:v>6.8833333333333329</c:v>
                </c:pt>
                <c:pt idx="5">
                  <c:v>5.2333333333333334</c:v>
                </c:pt>
                <c:pt idx="6">
                  <c:v>5.2333333333333334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TYDNY!$AJ$1</c:f>
              <c:strCache>
                <c:ptCount val="1"/>
                <c:pt idx="0">
                  <c:v>alternativně</c:v>
                </c:pt>
              </c:strCache>
            </c:strRef>
          </c:tx>
          <c:spPr>
            <a:solidFill>
              <a:srgbClr val="66CCFF"/>
            </a:solidFill>
          </c:spPr>
          <c:invertIfNegative val="0"/>
          <c:cat>
            <c:multiLvlStrRef>
              <c:f>TYDNY!$A$2:$B$53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1</c:v>
                  </c:pt>
                  <c:pt idx="4">
                    <c:v>2</c:v>
                  </c:pt>
                  <c:pt idx="8">
                    <c:v>3</c:v>
                  </c:pt>
                  <c:pt idx="12">
                    <c:v>4</c:v>
                  </c:pt>
                  <c:pt idx="16">
                    <c:v>5</c:v>
                  </c:pt>
                  <c:pt idx="20">
                    <c:v>6</c:v>
                  </c:pt>
                  <c:pt idx="24">
                    <c:v>7</c:v>
                  </c:pt>
                  <c:pt idx="28">
                    <c:v>8</c:v>
                  </c:pt>
                  <c:pt idx="32">
                    <c:v>9</c:v>
                  </c:pt>
                  <c:pt idx="36">
                    <c:v>10</c:v>
                  </c:pt>
                  <c:pt idx="40">
                    <c:v>11</c:v>
                  </c:pt>
                  <c:pt idx="44">
                    <c:v>12</c:v>
                  </c:pt>
                  <c:pt idx="48">
                    <c:v>13</c:v>
                  </c:pt>
                </c:lvl>
              </c:multiLvlStrCache>
            </c:multiLvlStrRef>
          </c:cat>
          <c:val>
            <c:numRef>
              <c:f>TYDNY!$AJ$2:$AJ$53</c:f>
              <c:numCache>
                <c:formatCode>0.0</c:formatCode>
                <c:ptCount val="52"/>
                <c:pt idx="0">
                  <c:v>0.41666666666666669</c:v>
                </c:pt>
                <c:pt idx="1">
                  <c:v>0.41666666666666669</c:v>
                </c:pt>
                <c:pt idx="2">
                  <c:v>12.583333333333332</c:v>
                </c:pt>
                <c:pt idx="3">
                  <c:v>1.5</c:v>
                </c:pt>
                <c:pt idx="4">
                  <c:v>0</c:v>
                </c:pt>
                <c:pt idx="5">
                  <c:v>3.3333333333333335</c:v>
                </c:pt>
                <c:pt idx="6">
                  <c:v>3.3333333333333335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TYDNY!$AM$1</c:f>
              <c:strCache>
                <c:ptCount val="1"/>
                <c:pt idx="0">
                  <c:v>síla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TYDNY!$A$2:$B$53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1</c:v>
                  </c:pt>
                  <c:pt idx="4">
                    <c:v>2</c:v>
                  </c:pt>
                  <c:pt idx="8">
                    <c:v>3</c:v>
                  </c:pt>
                  <c:pt idx="12">
                    <c:v>4</c:v>
                  </c:pt>
                  <c:pt idx="16">
                    <c:v>5</c:v>
                  </c:pt>
                  <c:pt idx="20">
                    <c:v>6</c:v>
                  </c:pt>
                  <c:pt idx="24">
                    <c:v>7</c:v>
                  </c:pt>
                  <c:pt idx="28">
                    <c:v>8</c:v>
                  </c:pt>
                  <c:pt idx="32">
                    <c:v>9</c:v>
                  </c:pt>
                  <c:pt idx="36">
                    <c:v>10</c:v>
                  </c:pt>
                  <c:pt idx="40">
                    <c:v>11</c:v>
                  </c:pt>
                  <c:pt idx="44">
                    <c:v>12</c:v>
                  </c:pt>
                  <c:pt idx="48">
                    <c:v>13</c:v>
                  </c:pt>
                </c:lvl>
              </c:multiLvlStrCache>
            </c:multiLvlStrRef>
          </c:cat>
          <c:val>
            <c:numRef>
              <c:f>TYDNY!$AM$2:$AM$53</c:f>
              <c:numCache>
                <c:formatCode>0.0</c:formatCode>
                <c:ptCount val="52"/>
                <c:pt idx="0">
                  <c:v>0.75</c:v>
                </c:pt>
                <c:pt idx="1">
                  <c:v>0.75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0.66666666666666663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strRef>
              <c:f>TYDNY!$AQ$1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TYDNY!$A$2:$B$53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1</c:v>
                  </c:pt>
                  <c:pt idx="4">
                    <c:v>2</c:v>
                  </c:pt>
                  <c:pt idx="8">
                    <c:v>3</c:v>
                  </c:pt>
                  <c:pt idx="12">
                    <c:v>4</c:v>
                  </c:pt>
                  <c:pt idx="16">
                    <c:v>5</c:v>
                  </c:pt>
                  <c:pt idx="20">
                    <c:v>6</c:v>
                  </c:pt>
                  <c:pt idx="24">
                    <c:v>7</c:v>
                  </c:pt>
                  <c:pt idx="28">
                    <c:v>8</c:v>
                  </c:pt>
                  <c:pt idx="32">
                    <c:v>9</c:v>
                  </c:pt>
                  <c:pt idx="36">
                    <c:v>10</c:v>
                  </c:pt>
                  <c:pt idx="40">
                    <c:v>11</c:v>
                  </c:pt>
                  <c:pt idx="44">
                    <c:v>12</c:v>
                  </c:pt>
                  <c:pt idx="48">
                    <c:v>13</c:v>
                  </c:pt>
                </c:lvl>
              </c:multiLvlStrCache>
            </c:multiLvlStrRef>
          </c:cat>
          <c:val>
            <c:numRef>
              <c:f>TYDNY!$AQ$2:$AQ$53</c:f>
              <c:numCache>
                <c:formatCode>0.0</c:formatCode>
                <c:ptCount val="52"/>
                <c:pt idx="0">
                  <c:v>1.3333333333333333</c:v>
                </c:pt>
                <c:pt idx="1">
                  <c:v>1.3333333333333333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</c:v>
                </c:pt>
                <c:pt idx="6">
                  <c:v>1.6666666666666667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503040"/>
        <c:axId val="105460864"/>
      </c:barChart>
      <c:catAx>
        <c:axId val="114503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460864"/>
        <c:crosses val="autoZero"/>
        <c:auto val="1"/>
        <c:lblAlgn val="ctr"/>
        <c:lblOffset val="100"/>
        <c:noMultiLvlLbl val="0"/>
      </c:catAx>
      <c:valAx>
        <c:axId val="10546086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14503040"/>
        <c:crosses val="autoZero"/>
        <c:crossBetween val="between"/>
      </c:valAx>
    </c:plotArea>
    <c:legend>
      <c:legendPos val="b"/>
      <c:layout/>
      <c:overlay val="0"/>
      <c:spPr>
        <a:noFill/>
      </c:spPr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Podíl</a:t>
            </a:r>
            <a:r>
              <a:rPr lang="cs-CZ" baseline="0"/>
              <a:t> běhu meziprahově (AP-ANP)</a:t>
            </a:r>
            <a:endParaRPr lang="cs-CZ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TYDNY!$Y$1</c:f>
              <c:strCache>
                <c:ptCount val="1"/>
                <c:pt idx="0">
                  <c:v>AP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TYDNY!$A$2:$B$53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1</c:v>
                  </c:pt>
                  <c:pt idx="4">
                    <c:v>2</c:v>
                  </c:pt>
                  <c:pt idx="8">
                    <c:v>3</c:v>
                  </c:pt>
                  <c:pt idx="12">
                    <c:v>4</c:v>
                  </c:pt>
                  <c:pt idx="16">
                    <c:v>5</c:v>
                  </c:pt>
                  <c:pt idx="20">
                    <c:v>6</c:v>
                  </c:pt>
                  <c:pt idx="24">
                    <c:v>7</c:v>
                  </c:pt>
                  <c:pt idx="28">
                    <c:v>8</c:v>
                  </c:pt>
                  <c:pt idx="32">
                    <c:v>9</c:v>
                  </c:pt>
                  <c:pt idx="36">
                    <c:v>10</c:v>
                  </c:pt>
                  <c:pt idx="40">
                    <c:v>11</c:v>
                  </c:pt>
                  <c:pt idx="44">
                    <c:v>12</c:v>
                  </c:pt>
                  <c:pt idx="48">
                    <c:v>13</c:v>
                  </c:pt>
                </c:lvl>
              </c:multiLvlStrCache>
            </c:multiLvlStrRef>
          </c:cat>
          <c:val>
            <c:numRef>
              <c:f>TYDNY!$Y$2:$Y$53</c:f>
              <c:numCache>
                <c:formatCode>0.0</c:formatCode>
                <c:ptCount val="52"/>
                <c:pt idx="0">
                  <c:v>6.8333333333333339</c:v>
                </c:pt>
                <c:pt idx="1">
                  <c:v>6.8333333333333339</c:v>
                </c:pt>
                <c:pt idx="2">
                  <c:v>2.25</c:v>
                </c:pt>
                <c:pt idx="3">
                  <c:v>5.5</c:v>
                </c:pt>
                <c:pt idx="4">
                  <c:v>1.4166666666666665</c:v>
                </c:pt>
                <c:pt idx="5">
                  <c:v>2.9166666666666665</c:v>
                </c:pt>
                <c:pt idx="6">
                  <c:v>2.9166666666666665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1"/>
          <c:tx>
            <c:strRef>
              <c:f>TYDNY!$AA$1</c:f>
              <c:strCache>
                <c:ptCount val="1"/>
                <c:pt idx="0">
                  <c:v>jogg total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cat>
            <c:multiLvlStrRef>
              <c:f>TYDNY!$A$2:$B$53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1</c:v>
                  </c:pt>
                  <c:pt idx="4">
                    <c:v>2</c:v>
                  </c:pt>
                  <c:pt idx="8">
                    <c:v>3</c:v>
                  </c:pt>
                  <c:pt idx="12">
                    <c:v>4</c:v>
                  </c:pt>
                  <c:pt idx="16">
                    <c:v>5</c:v>
                  </c:pt>
                  <c:pt idx="20">
                    <c:v>6</c:v>
                  </c:pt>
                  <c:pt idx="24">
                    <c:v>7</c:v>
                  </c:pt>
                  <c:pt idx="28">
                    <c:v>8</c:v>
                  </c:pt>
                  <c:pt idx="32">
                    <c:v>9</c:v>
                  </c:pt>
                  <c:pt idx="36">
                    <c:v>10</c:v>
                  </c:pt>
                  <c:pt idx="40">
                    <c:v>11</c:v>
                  </c:pt>
                  <c:pt idx="44">
                    <c:v>12</c:v>
                  </c:pt>
                  <c:pt idx="48">
                    <c:v>13</c:v>
                  </c:pt>
                </c:lvl>
              </c:multiLvlStrCache>
            </c:multiLvlStrRef>
          </c:cat>
          <c:val>
            <c:numRef>
              <c:f>TYDNY!$AA$2:$AA$53</c:f>
              <c:numCache>
                <c:formatCode>0.0</c:formatCode>
                <c:ptCount val="52"/>
                <c:pt idx="0">
                  <c:v>1.8333333333333333</c:v>
                </c:pt>
                <c:pt idx="1">
                  <c:v>1.8333333333333333</c:v>
                </c:pt>
                <c:pt idx="2">
                  <c:v>1</c:v>
                </c:pt>
                <c:pt idx="3">
                  <c:v>2</c:v>
                </c:pt>
                <c:pt idx="4">
                  <c:v>1.75</c:v>
                </c:pt>
                <c:pt idx="5">
                  <c:v>1.1166666666666667</c:v>
                </c:pt>
                <c:pt idx="6">
                  <c:v>1.1166666666666667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2"/>
          <c:tx>
            <c:strRef>
              <c:f>TYDNY!$Z$1</c:f>
              <c:strCache>
                <c:ptCount val="1"/>
                <c:pt idx="0">
                  <c:v>ANP+ total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cat>
            <c:multiLvlStrRef>
              <c:f>TYDNY!$A$2:$B$53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1</c:v>
                  </c:pt>
                  <c:pt idx="4">
                    <c:v>2</c:v>
                  </c:pt>
                  <c:pt idx="8">
                    <c:v>3</c:v>
                  </c:pt>
                  <c:pt idx="12">
                    <c:v>4</c:v>
                  </c:pt>
                  <c:pt idx="16">
                    <c:v>5</c:v>
                  </c:pt>
                  <c:pt idx="20">
                    <c:v>6</c:v>
                  </c:pt>
                  <c:pt idx="24">
                    <c:v>7</c:v>
                  </c:pt>
                  <c:pt idx="28">
                    <c:v>8</c:v>
                  </c:pt>
                  <c:pt idx="32">
                    <c:v>9</c:v>
                  </c:pt>
                  <c:pt idx="36">
                    <c:v>10</c:v>
                  </c:pt>
                  <c:pt idx="40">
                    <c:v>11</c:v>
                  </c:pt>
                  <c:pt idx="44">
                    <c:v>12</c:v>
                  </c:pt>
                  <c:pt idx="48">
                    <c:v>13</c:v>
                  </c:pt>
                </c:lvl>
              </c:multiLvlStrCache>
            </c:multiLvlStrRef>
          </c:cat>
          <c:val>
            <c:numRef>
              <c:f>TYDNY!$Z$2:$Z$53</c:f>
              <c:numCache>
                <c:formatCode>0.0</c:formatCode>
                <c:ptCount val="52"/>
                <c:pt idx="0">
                  <c:v>1.1666666666666667</c:v>
                </c:pt>
                <c:pt idx="1">
                  <c:v>1.1666666666666667</c:v>
                </c:pt>
                <c:pt idx="2">
                  <c:v>0</c:v>
                </c:pt>
                <c:pt idx="3">
                  <c:v>3.4166666666666665</c:v>
                </c:pt>
                <c:pt idx="4">
                  <c:v>3.7166666666666668</c:v>
                </c:pt>
                <c:pt idx="5">
                  <c:v>1.2</c:v>
                </c:pt>
                <c:pt idx="6">
                  <c:v>1.2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5482880"/>
        <c:axId val="105496960"/>
      </c:barChart>
      <c:catAx>
        <c:axId val="105482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496960"/>
        <c:crosses val="autoZero"/>
        <c:auto val="1"/>
        <c:lblAlgn val="ctr"/>
        <c:lblOffset val="100"/>
        <c:noMultiLvlLbl val="0"/>
      </c:catAx>
      <c:valAx>
        <c:axId val="1054969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5482880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Podíl</a:t>
            </a:r>
            <a:r>
              <a:rPr lang="cs-CZ" baseline="0"/>
              <a:t> vysoké intenzity na celkové zátěži</a:t>
            </a:r>
            <a:endParaRPr lang="cs-CZ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TYDNY!$AI$1</c:f>
              <c:strCache>
                <c:ptCount val="1"/>
                <c:pt idx="0">
                  <c:v>ANP</c:v>
                </c:pt>
              </c:strCache>
            </c:strRef>
          </c:tx>
          <c:invertIfNegative val="0"/>
          <c:cat>
            <c:multiLvlStrRef>
              <c:f>TYDNY!$A$2:$B$53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1</c:v>
                  </c:pt>
                  <c:pt idx="4">
                    <c:v>2</c:v>
                  </c:pt>
                  <c:pt idx="8">
                    <c:v>3</c:v>
                  </c:pt>
                  <c:pt idx="12">
                    <c:v>4</c:v>
                  </c:pt>
                  <c:pt idx="16">
                    <c:v>5</c:v>
                  </c:pt>
                  <c:pt idx="20">
                    <c:v>6</c:v>
                  </c:pt>
                  <c:pt idx="24">
                    <c:v>7</c:v>
                  </c:pt>
                  <c:pt idx="28">
                    <c:v>8</c:v>
                  </c:pt>
                  <c:pt idx="32">
                    <c:v>9</c:v>
                  </c:pt>
                  <c:pt idx="36">
                    <c:v>10</c:v>
                  </c:pt>
                  <c:pt idx="40">
                    <c:v>11</c:v>
                  </c:pt>
                  <c:pt idx="44">
                    <c:v>12</c:v>
                  </c:pt>
                  <c:pt idx="48">
                    <c:v>13</c:v>
                  </c:pt>
                </c:lvl>
              </c:multiLvlStrCache>
            </c:multiLvlStrRef>
          </c:cat>
          <c:val>
            <c:numRef>
              <c:f>TYDNY!$AI$2:$AI$53</c:f>
              <c:numCache>
                <c:formatCode>0.0</c:formatCode>
                <c:ptCount val="52"/>
                <c:pt idx="0">
                  <c:v>1.1666666666666667</c:v>
                </c:pt>
                <c:pt idx="1">
                  <c:v>1.1666666666666667</c:v>
                </c:pt>
                <c:pt idx="2">
                  <c:v>1.1666666666666667</c:v>
                </c:pt>
                <c:pt idx="3">
                  <c:v>3.4166666666666665</c:v>
                </c:pt>
                <c:pt idx="4">
                  <c:v>3.7166666666666668</c:v>
                </c:pt>
                <c:pt idx="5">
                  <c:v>1.2</c:v>
                </c:pt>
                <c:pt idx="6">
                  <c:v>1.2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0"/>
          <c:order val="1"/>
          <c:tx>
            <c:strRef>
              <c:f>TYDNY!$D$1</c:f>
              <c:strCache>
                <c:ptCount val="1"/>
                <c:pt idx="0">
                  <c:v>celk minus anp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cat>
            <c:multiLvlStrRef>
              <c:f>TYDNY!$A$2:$B$53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1</c:v>
                  </c:pt>
                  <c:pt idx="4">
                    <c:v>2</c:v>
                  </c:pt>
                  <c:pt idx="8">
                    <c:v>3</c:v>
                  </c:pt>
                  <c:pt idx="12">
                    <c:v>4</c:v>
                  </c:pt>
                  <c:pt idx="16">
                    <c:v>5</c:v>
                  </c:pt>
                  <c:pt idx="20">
                    <c:v>6</c:v>
                  </c:pt>
                  <c:pt idx="24">
                    <c:v>7</c:v>
                  </c:pt>
                  <c:pt idx="28">
                    <c:v>8</c:v>
                  </c:pt>
                  <c:pt idx="32">
                    <c:v>9</c:v>
                  </c:pt>
                  <c:pt idx="36">
                    <c:v>10</c:v>
                  </c:pt>
                  <c:pt idx="40">
                    <c:v>11</c:v>
                  </c:pt>
                  <c:pt idx="44">
                    <c:v>12</c:v>
                  </c:pt>
                  <c:pt idx="48">
                    <c:v>13</c:v>
                  </c:pt>
                </c:lvl>
              </c:multiLvlStrCache>
            </c:multiLvlStrRef>
          </c:cat>
          <c:val>
            <c:numRef>
              <c:f>TYDNY!$D$2:$D$53</c:f>
              <c:numCache>
                <c:formatCode>0.0</c:formatCode>
                <c:ptCount val="52"/>
                <c:pt idx="0">
                  <c:v>9.0833333333333339</c:v>
                </c:pt>
                <c:pt idx="1">
                  <c:v>9.0833333333333339</c:v>
                </c:pt>
                <c:pt idx="2">
                  <c:v>14.666666666666666</c:v>
                </c:pt>
                <c:pt idx="3">
                  <c:v>9.0000000000000018</c:v>
                </c:pt>
                <c:pt idx="4">
                  <c:v>3.1666666666666661</c:v>
                </c:pt>
                <c:pt idx="5">
                  <c:v>7.366666666666668</c:v>
                </c:pt>
                <c:pt idx="6">
                  <c:v>7.366666666666668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6628992"/>
        <c:axId val="106630528"/>
      </c:barChart>
      <c:catAx>
        <c:axId val="106628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630528"/>
        <c:crosses val="autoZero"/>
        <c:auto val="1"/>
        <c:lblAlgn val="ctr"/>
        <c:lblOffset val="100"/>
        <c:noMultiLvlLbl val="0"/>
      </c:catAx>
      <c:valAx>
        <c:axId val="1066305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662899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Čas</a:t>
            </a:r>
            <a:r>
              <a:rPr lang="cs-CZ" baseline="0"/>
              <a:t> n</a:t>
            </a:r>
            <a:r>
              <a:rPr lang="cs-CZ"/>
              <a:t>aběháný</a:t>
            </a:r>
            <a:r>
              <a:rPr lang="cs-CZ" baseline="0"/>
              <a:t> v terénu</a:t>
            </a:r>
            <a:endParaRPr lang="cs-CZ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TYDNY!$N$1</c:f>
              <c:strCache>
                <c:ptCount val="1"/>
                <c:pt idx="0">
                  <c:v>ANP+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TYDNY!$A$2:$B$53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1</c:v>
                  </c:pt>
                  <c:pt idx="4">
                    <c:v>2</c:v>
                  </c:pt>
                  <c:pt idx="8">
                    <c:v>3</c:v>
                  </c:pt>
                  <c:pt idx="12">
                    <c:v>4</c:v>
                  </c:pt>
                  <c:pt idx="16">
                    <c:v>5</c:v>
                  </c:pt>
                  <c:pt idx="20">
                    <c:v>6</c:v>
                  </c:pt>
                  <c:pt idx="24">
                    <c:v>7</c:v>
                  </c:pt>
                  <c:pt idx="28">
                    <c:v>8</c:v>
                  </c:pt>
                  <c:pt idx="32">
                    <c:v>9</c:v>
                  </c:pt>
                  <c:pt idx="36">
                    <c:v>10</c:v>
                  </c:pt>
                  <c:pt idx="40">
                    <c:v>11</c:v>
                  </c:pt>
                  <c:pt idx="44">
                    <c:v>12</c:v>
                  </c:pt>
                  <c:pt idx="48">
                    <c:v>13</c:v>
                  </c:pt>
                </c:lvl>
              </c:multiLvlStrCache>
            </c:multiLvlStrRef>
          </c:cat>
          <c:val>
            <c:numRef>
              <c:f>TYDNY!$N$2:$N$53</c:f>
              <c:numCache>
                <c:formatCode>0.0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3.4166666666666665</c:v>
                </c:pt>
                <c:pt idx="4">
                  <c:v>3.1666666666666665</c:v>
                </c:pt>
                <c:pt idx="5">
                  <c:v>1.2</c:v>
                </c:pt>
                <c:pt idx="6">
                  <c:v>1.2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TYDNY!$K$1</c:f>
              <c:strCache>
                <c:ptCount val="1"/>
                <c:pt idx="0">
                  <c:v>AP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multiLvlStrRef>
              <c:f>TYDNY!$A$2:$B$53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1</c:v>
                  </c:pt>
                  <c:pt idx="4">
                    <c:v>2</c:v>
                  </c:pt>
                  <c:pt idx="8">
                    <c:v>3</c:v>
                  </c:pt>
                  <c:pt idx="12">
                    <c:v>4</c:v>
                  </c:pt>
                  <c:pt idx="16">
                    <c:v>5</c:v>
                  </c:pt>
                  <c:pt idx="20">
                    <c:v>6</c:v>
                  </c:pt>
                  <c:pt idx="24">
                    <c:v>7</c:v>
                  </c:pt>
                  <c:pt idx="28">
                    <c:v>8</c:v>
                  </c:pt>
                  <c:pt idx="32">
                    <c:v>9</c:v>
                  </c:pt>
                  <c:pt idx="36">
                    <c:v>10</c:v>
                  </c:pt>
                  <c:pt idx="40">
                    <c:v>11</c:v>
                  </c:pt>
                  <c:pt idx="44">
                    <c:v>12</c:v>
                  </c:pt>
                  <c:pt idx="48">
                    <c:v>13</c:v>
                  </c:pt>
                </c:lvl>
              </c:multiLvlStrCache>
            </c:multiLvlStrRef>
          </c:cat>
          <c:val>
            <c:numRef>
              <c:f>TYDNY!$K$2:$K$53</c:f>
              <c:numCache>
                <c:formatCode>0.0</c:formatCode>
                <c:ptCount val="52"/>
                <c:pt idx="0">
                  <c:v>3.3333333333333335</c:v>
                </c:pt>
                <c:pt idx="1">
                  <c:v>3.3333333333333335</c:v>
                </c:pt>
                <c:pt idx="2">
                  <c:v>0</c:v>
                </c:pt>
                <c:pt idx="3">
                  <c:v>4.666666666666667</c:v>
                </c:pt>
                <c:pt idx="4">
                  <c:v>0.41666666666666663</c:v>
                </c:pt>
                <c:pt idx="5">
                  <c:v>1.0833333333333333</c:v>
                </c:pt>
                <c:pt idx="6">
                  <c:v>1.0833333333333333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0"/>
          <c:order val="2"/>
          <c:tx>
            <c:strRef>
              <c:f>TYDNY!$G$1</c:f>
              <c:strCache>
                <c:ptCount val="1"/>
                <c:pt idx="0">
                  <c:v>jogg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TYDNY!$A$2:$B$53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1</c:v>
                  </c:pt>
                  <c:pt idx="4">
                    <c:v>2</c:v>
                  </c:pt>
                  <c:pt idx="8">
                    <c:v>3</c:v>
                  </c:pt>
                  <c:pt idx="12">
                    <c:v>4</c:v>
                  </c:pt>
                  <c:pt idx="16">
                    <c:v>5</c:v>
                  </c:pt>
                  <c:pt idx="20">
                    <c:v>6</c:v>
                  </c:pt>
                  <c:pt idx="24">
                    <c:v>7</c:v>
                  </c:pt>
                  <c:pt idx="28">
                    <c:v>8</c:v>
                  </c:pt>
                  <c:pt idx="32">
                    <c:v>9</c:v>
                  </c:pt>
                  <c:pt idx="36">
                    <c:v>10</c:v>
                  </c:pt>
                  <c:pt idx="40">
                    <c:v>11</c:v>
                  </c:pt>
                  <c:pt idx="44">
                    <c:v>12</c:v>
                  </c:pt>
                  <c:pt idx="48">
                    <c:v>13</c:v>
                  </c:pt>
                </c:lvl>
              </c:multiLvlStrCache>
            </c:multiLvlStrRef>
          </c:cat>
          <c:val>
            <c:numRef>
              <c:f>TYDNY!$G$2:$G$53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6669568"/>
        <c:axId val="106671104"/>
      </c:barChart>
      <c:catAx>
        <c:axId val="106669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671104"/>
        <c:crosses val="autoZero"/>
        <c:auto val="1"/>
        <c:lblAlgn val="ctr"/>
        <c:lblOffset val="100"/>
        <c:noMultiLvlLbl val="0"/>
      </c:catAx>
      <c:valAx>
        <c:axId val="10667110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06669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Hodiny</a:t>
            </a:r>
            <a:r>
              <a:rPr lang="cs-CZ" baseline="0"/>
              <a:t> v týdnech a cyklech</a:t>
            </a:r>
            <a:endParaRPr lang="cs-CZ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Týdny</c:v>
          </c:tx>
          <c:cat>
            <c:multiLvlStrRef>
              <c:f>MAKROPLAN!$B$4:$C$55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1</c:v>
                  </c:pt>
                  <c:pt idx="4">
                    <c:v>2</c:v>
                  </c:pt>
                  <c:pt idx="8">
                    <c:v>3</c:v>
                  </c:pt>
                  <c:pt idx="12">
                    <c:v>4</c:v>
                  </c:pt>
                  <c:pt idx="16">
                    <c:v>5</c:v>
                  </c:pt>
                  <c:pt idx="20">
                    <c:v>6</c:v>
                  </c:pt>
                  <c:pt idx="24">
                    <c:v>7</c:v>
                  </c:pt>
                  <c:pt idx="28">
                    <c:v>8</c:v>
                  </c:pt>
                  <c:pt idx="32">
                    <c:v>9</c:v>
                  </c:pt>
                  <c:pt idx="36">
                    <c:v>10</c:v>
                  </c:pt>
                  <c:pt idx="40">
                    <c:v>11</c:v>
                  </c:pt>
                  <c:pt idx="44">
                    <c:v>12</c:v>
                  </c:pt>
                  <c:pt idx="48">
                    <c:v>13</c:v>
                  </c:pt>
                </c:lvl>
              </c:multiLvlStrCache>
            </c:multiLvlStrRef>
          </c:cat>
          <c:val>
            <c:numRef>
              <c:f>MAKROPLAN!$E$4:$E$55</c:f>
              <c:numCache>
                <c:formatCode>0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5</c:v>
                </c:pt>
                <c:pt idx="14">
                  <c:v>12</c:v>
                </c:pt>
                <c:pt idx="15">
                  <c:v>6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8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8</c:v>
                </c:pt>
                <c:pt idx="24">
                  <c:v>10</c:v>
                </c:pt>
                <c:pt idx="25">
                  <c:v>6</c:v>
                </c:pt>
                <c:pt idx="26">
                  <c:v>8</c:v>
                </c:pt>
                <c:pt idx="27">
                  <c:v>10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8</c:v>
                </c:pt>
                <c:pt idx="35">
                  <c:v>12</c:v>
                </c:pt>
                <c:pt idx="36">
                  <c:v>10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2</c:v>
                </c:pt>
                <c:pt idx="41">
                  <c:v>6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Cykly</c:v>
          </c:tx>
          <c:cat>
            <c:multiLvlStrRef>
              <c:f>MAKROPLAN!$B$4:$C$55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1</c:v>
                  </c:pt>
                  <c:pt idx="4">
                    <c:v>2</c:v>
                  </c:pt>
                  <c:pt idx="8">
                    <c:v>3</c:v>
                  </c:pt>
                  <c:pt idx="12">
                    <c:v>4</c:v>
                  </c:pt>
                  <c:pt idx="16">
                    <c:v>5</c:v>
                  </c:pt>
                  <c:pt idx="20">
                    <c:v>6</c:v>
                  </c:pt>
                  <c:pt idx="24">
                    <c:v>7</c:v>
                  </c:pt>
                  <c:pt idx="28">
                    <c:v>8</c:v>
                  </c:pt>
                  <c:pt idx="32">
                    <c:v>9</c:v>
                  </c:pt>
                  <c:pt idx="36">
                    <c:v>10</c:v>
                  </c:pt>
                  <c:pt idx="40">
                    <c:v>11</c:v>
                  </c:pt>
                  <c:pt idx="44">
                    <c:v>12</c:v>
                  </c:pt>
                  <c:pt idx="48">
                    <c:v>13</c:v>
                  </c:pt>
                </c:lvl>
              </c:multiLvlStrCache>
            </c:multiLvlStrRef>
          </c:cat>
          <c:val>
            <c:numRef>
              <c:f>MAKROPLAN!$H$4:$H$55</c:f>
              <c:numCache>
                <c:formatCode>0</c:formatCode>
                <c:ptCount val="52"/>
                <c:pt idx="0">
                  <c:v>16</c:v>
                </c:pt>
                <c:pt idx="4">
                  <c:v>27</c:v>
                </c:pt>
                <c:pt idx="8">
                  <c:v>29</c:v>
                </c:pt>
                <c:pt idx="12">
                  <c:v>32</c:v>
                </c:pt>
                <c:pt idx="16">
                  <c:v>34</c:v>
                </c:pt>
                <c:pt idx="20">
                  <c:v>25</c:v>
                </c:pt>
                <c:pt idx="24">
                  <c:v>34</c:v>
                </c:pt>
                <c:pt idx="28">
                  <c:v>24</c:v>
                </c:pt>
                <c:pt idx="32">
                  <c:v>32</c:v>
                </c:pt>
                <c:pt idx="36">
                  <c:v>28</c:v>
                </c:pt>
                <c:pt idx="40">
                  <c:v>25</c:v>
                </c:pt>
                <c:pt idx="44">
                  <c:v>28</c:v>
                </c:pt>
                <c:pt idx="48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v>Kempy</c:v>
          </c:tx>
          <c:cat>
            <c:multiLvlStrRef>
              <c:f>MAKROPLAN!$B$4:$C$55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1</c:v>
                  </c:pt>
                  <c:pt idx="4">
                    <c:v>2</c:v>
                  </c:pt>
                  <c:pt idx="8">
                    <c:v>3</c:v>
                  </c:pt>
                  <c:pt idx="12">
                    <c:v>4</c:v>
                  </c:pt>
                  <c:pt idx="16">
                    <c:v>5</c:v>
                  </c:pt>
                  <c:pt idx="20">
                    <c:v>6</c:v>
                  </c:pt>
                  <c:pt idx="24">
                    <c:v>7</c:v>
                  </c:pt>
                  <c:pt idx="28">
                    <c:v>8</c:v>
                  </c:pt>
                  <c:pt idx="32">
                    <c:v>9</c:v>
                  </c:pt>
                  <c:pt idx="36">
                    <c:v>10</c:v>
                  </c:pt>
                  <c:pt idx="40">
                    <c:v>11</c:v>
                  </c:pt>
                  <c:pt idx="44">
                    <c:v>12</c:v>
                  </c:pt>
                  <c:pt idx="48">
                    <c:v>13</c:v>
                  </c:pt>
                </c:lvl>
              </c:multiLvlStrCache>
            </c:multiLvlStrRef>
          </c:cat>
          <c:val>
            <c:numRef>
              <c:f>MAKROPLAN!$F$4:$F$55</c:f>
              <c:numCache>
                <c:formatCode>General</c:formatCode>
                <c:ptCount val="52"/>
                <c:pt idx="3">
                  <c:v>0</c:v>
                </c:pt>
                <c:pt idx="10">
                  <c:v>0</c:v>
                </c:pt>
                <c:pt idx="14">
                  <c:v>0</c:v>
                </c:pt>
                <c:pt idx="16">
                  <c:v>0</c:v>
                </c:pt>
                <c:pt idx="19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2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Závody</c:v>
          </c:tx>
          <c:cat>
            <c:multiLvlStrRef>
              <c:f>MAKROPLAN!$B$4:$C$55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1</c:v>
                  </c:pt>
                  <c:pt idx="4">
                    <c:v>2</c:v>
                  </c:pt>
                  <c:pt idx="8">
                    <c:v>3</c:v>
                  </c:pt>
                  <c:pt idx="12">
                    <c:v>4</c:v>
                  </c:pt>
                  <c:pt idx="16">
                    <c:v>5</c:v>
                  </c:pt>
                  <c:pt idx="20">
                    <c:v>6</c:v>
                  </c:pt>
                  <c:pt idx="24">
                    <c:v>7</c:v>
                  </c:pt>
                  <c:pt idx="28">
                    <c:v>8</c:v>
                  </c:pt>
                  <c:pt idx="32">
                    <c:v>9</c:v>
                  </c:pt>
                  <c:pt idx="36">
                    <c:v>10</c:v>
                  </c:pt>
                  <c:pt idx="40">
                    <c:v>11</c:v>
                  </c:pt>
                  <c:pt idx="44">
                    <c:v>12</c:v>
                  </c:pt>
                  <c:pt idx="48">
                    <c:v>13</c:v>
                  </c:pt>
                </c:lvl>
              </c:multiLvlStrCache>
            </c:multiLvlStrRef>
          </c:cat>
          <c:val>
            <c:numRef>
              <c:f>MAKROPLAN!$G$4:$G$55</c:f>
              <c:numCache>
                <c:formatCode>General</c:formatCode>
                <c:ptCount val="52"/>
                <c:pt idx="21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8">
                  <c:v>0</c:v>
                </c:pt>
                <c:pt idx="39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25568"/>
        <c:axId val="112612480"/>
      </c:lineChart>
      <c:catAx>
        <c:axId val="10812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2612480"/>
        <c:crosses val="autoZero"/>
        <c:auto val="1"/>
        <c:lblAlgn val="ctr"/>
        <c:lblOffset val="100"/>
        <c:noMultiLvlLbl val="0"/>
      </c:catAx>
      <c:valAx>
        <c:axId val="112612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Hodiny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081255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0</xdr:rowOff>
    </xdr:from>
    <xdr:to>
      <xdr:col>40</xdr:col>
      <xdr:colOff>1221</xdr:colOff>
      <xdr:row>15</xdr:row>
      <xdr:rowOff>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0"/>
          <a:ext cx="8811846" cy="167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11</xdr:col>
      <xdr:colOff>19049</xdr:colOff>
      <xdr:row>19</xdr:row>
      <xdr:rowOff>85725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66675</xdr:colOff>
      <xdr:row>0</xdr:row>
      <xdr:rowOff>47625</xdr:rowOff>
    </xdr:from>
    <xdr:to>
      <xdr:col>20</xdr:col>
      <xdr:colOff>561975</xdr:colOff>
      <xdr:row>17</xdr:row>
      <xdr:rowOff>76200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66674</xdr:colOff>
      <xdr:row>17</xdr:row>
      <xdr:rowOff>133350</xdr:rowOff>
    </xdr:from>
    <xdr:to>
      <xdr:col>20</xdr:col>
      <xdr:colOff>561975</xdr:colOff>
      <xdr:row>31</xdr:row>
      <xdr:rowOff>9524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19051</xdr:colOff>
      <xdr:row>19</xdr:row>
      <xdr:rowOff>123826</xdr:rowOff>
    </xdr:from>
    <xdr:to>
      <xdr:col>11</xdr:col>
      <xdr:colOff>19051</xdr:colOff>
      <xdr:row>31</xdr:row>
      <xdr:rowOff>9526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104776</xdr:colOff>
      <xdr:row>13</xdr:row>
      <xdr:rowOff>80961</xdr:rowOff>
    </xdr:from>
    <xdr:to>
      <xdr:col>18</xdr:col>
      <xdr:colOff>504826</xdr:colOff>
      <xdr:row>54</xdr:row>
      <xdr:rowOff>76199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X538"/>
  <sheetViews>
    <sheetView showGridLines="0" showRowColHeaders="0" tabSelected="1" zoomScaleNormal="100" workbookViewId="0">
      <pane xSplit="8" ySplit="18" topLeftCell="W19" activePane="bottomRight" state="frozenSplit"/>
      <selection pane="topRight" activeCell="Q1" sqref="Q1"/>
      <selection pane="bottomLeft" activeCell="A20" sqref="A20"/>
      <selection pane="bottomRight" activeCell="AT9" sqref="AT9"/>
    </sheetView>
  </sheetViews>
  <sheetFormatPr defaultRowHeight="12.75" x14ac:dyDescent="0.2"/>
  <cols>
    <col min="1" max="1" width="0.85546875" style="22" customWidth="1"/>
    <col min="2" max="2" width="5" style="13" customWidth="1"/>
    <col min="3" max="8" width="8.85546875" customWidth="1"/>
    <col min="9" max="10" width="5.140625" customWidth="1"/>
    <col min="11" max="36" width="4.140625" customWidth="1"/>
    <col min="37" max="40" width="3.5703125" customWidth="1"/>
    <col min="41" max="41" width="4.28515625" style="287" customWidth="1"/>
    <col min="42" max="42" width="4.28515625" style="295" customWidth="1"/>
    <col min="43" max="43" width="4.28515625" style="303" customWidth="1"/>
    <col min="44" max="44" width="4.28515625" style="311" customWidth="1"/>
    <col min="45" max="45" width="5.7109375" style="276" customWidth="1"/>
    <col min="46" max="48" width="5.7109375" style="277" customWidth="1"/>
    <col min="50" max="50" width="11.5703125" bestFit="1" customWidth="1"/>
  </cols>
  <sheetData>
    <row r="1" spans="1:48" s="22" customFormat="1" ht="6" customHeight="1" x14ac:dyDescent="0.2">
      <c r="A1" s="92"/>
      <c r="B1" s="93"/>
      <c r="C1" s="94"/>
      <c r="D1" s="95"/>
      <c r="E1" s="96"/>
      <c r="F1" s="97"/>
      <c r="G1" s="126"/>
      <c r="H1" s="128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281"/>
      <c r="AP1" s="288"/>
      <c r="AQ1" s="296"/>
      <c r="AR1" s="304"/>
      <c r="AS1" s="264"/>
      <c r="AT1" s="265"/>
      <c r="AU1" s="265"/>
      <c r="AV1" s="265"/>
    </row>
    <row r="2" spans="1:48" s="9" customFormat="1" ht="9" customHeight="1" x14ac:dyDescent="0.2">
      <c r="A2" s="98"/>
      <c r="B2" s="23" t="s">
        <v>37</v>
      </c>
      <c r="C2" s="133">
        <f>(L2+M2+N2+S2+T2+U2)/J2</f>
        <v>0.63300492610837433</v>
      </c>
      <c r="D2" s="133">
        <f>(O2+P2+V2+W2+Y2+AA2)/(J2+X2++Z2++AB2+AC2)</f>
        <v>0.14535901926444833</v>
      </c>
      <c r="E2" s="133">
        <f>(K2+L2+M2+N2+O2+P2)/J2</f>
        <v>0.50985221674876846</v>
      </c>
      <c r="F2" s="133">
        <f>1-J2/I2</f>
        <v>0.3606299212598425</v>
      </c>
      <c r="G2" s="133">
        <f>Q2/J2</f>
        <v>0.42857142857142855</v>
      </c>
      <c r="H2" s="133">
        <f>I2/(MAKROPLAN!H4)</f>
        <v>3.307291666666667</v>
      </c>
      <c r="I2" s="134">
        <f>I19+I29+I39+I49</f>
        <v>52.916666666666671</v>
      </c>
      <c r="J2" s="134">
        <f t="shared" ref="J2:AN2" si="0">J19+J29+J39+J49</f>
        <v>33.833333333333336</v>
      </c>
      <c r="K2" s="134">
        <f t="shared" si="0"/>
        <v>0.5</v>
      </c>
      <c r="L2" s="134">
        <f t="shared" si="0"/>
        <v>5.666666666666667</v>
      </c>
      <c r="M2" s="134">
        <f t="shared" si="0"/>
        <v>4.666666666666667</v>
      </c>
      <c r="N2" s="134">
        <f t="shared" si="0"/>
        <v>1</v>
      </c>
      <c r="O2" s="134">
        <f t="shared" si="0"/>
        <v>5.4166666666666661</v>
      </c>
      <c r="P2" s="134">
        <f t="shared" si="0"/>
        <v>0</v>
      </c>
      <c r="Q2" s="134">
        <f t="shared" si="0"/>
        <v>14.5</v>
      </c>
      <c r="R2" s="134">
        <f t="shared" si="0"/>
        <v>6.1666666666666661</v>
      </c>
      <c r="S2" s="134">
        <f t="shared" si="0"/>
        <v>4.083333333333333</v>
      </c>
      <c r="T2" s="134">
        <f t="shared" si="0"/>
        <v>5.3333333333333339</v>
      </c>
      <c r="U2" s="134">
        <f t="shared" si="0"/>
        <v>0.66666666666666663</v>
      </c>
      <c r="V2" s="134">
        <f t="shared" si="0"/>
        <v>0.33333333333333331</v>
      </c>
      <c r="W2" s="134">
        <f t="shared" si="0"/>
        <v>0</v>
      </c>
      <c r="X2" s="134">
        <f t="shared" si="0"/>
        <v>11.416666666666666</v>
      </c>
      <c r="Y2" s="134">
        <f t="shared" si="0"/>
        <v>1.1666666666666667</v>
      </c>
      <c r="Z2" s="134">
        <f t="shared" si="0"/>
        <v>1.5</v>
      </c>
      <c r="AA2" s="134">
        <f t="shared" si="0"/>
        <v>0</v>
      </c>
      <c r="AB2" s="134">
        <f t="shared" si="0"/>
        <v>0.83333333333333337</v>
      </c>
      <c r="AC2" s="134">
        <f t="shared" si="0"/>
        <v>0</v>
      </c>
      <c r="AD2" s="134">
        <f t="shared" si="0"/>
        <v>0</v>
      </c>
      <c r="AE2" s="134">
        <f t="shared" si="0"/>
        <v>1.5</v>
      </c>
      <c r="AF2" s="134">
        <f t="shared" si="0"/>
        <v>1.3333333333333333</v>
      </c>
      <c r="AG2" s="134">
        <f t="shared" si="0"/>
        <v>2.6666666666666665</v>
      </c>
      <c r="AH2" s="134">
        <f t="shared" si="0"/>
        <v>0</v>
      </c>
      <c r="AI2" s="134">
        <f t="shared" si="0"/>
        <v>0</v>
      </c>
      <c r="AJ2" s="134">
        <f t="shared" si="0"/>
        <v>2.25</v>
      </c>
      <c r="AK2" s="99">
        <f t="shared" si="0"/>
        <v>14</v>
      </c>
      <c r="AL2" s="99">
        <f t="shared" si="0"/>
        <v>22</v>
      </c>
      <c r="AM2" s="99">
        <f t="shared" si="0"/>
        <v>2</v>
      </c>
      <c r="AN2" s="99">
        <f t="shared" si="0"/>
        <v>0</v>
      </c>
      <c r="AO2" s="282"/>
      <c r="AP2" s="289"/>
      <c r="AQ2" s="297"/>
      <c r="AR2" s="305"/>
      <c r="AS2" s="266"/>
      <c r="AT2" s="267"/>
      <c r="AU2" s="267"/>
      <c r="AV2" s="267"/>
    </row>
    <row r="3" spans="1:48" s="9" customFormat="1" ht="9" customHeight="1" x14ac:dyDescent="0.2">
      <c r="A3" s="98"/>
      <c r="B3" s="23" t="s">
        <v>38</v>
      </c>
      <c r="C3" s="133">
        <f t="shared" ref="C3:C15" si="1">(L3+M3+N3+S3+T3+U3)/J3</f>
        <v>0.41786743515850133</v>
      </c>
      <c r="D3" s="133">
        <f t="shared" ref="D3:D15" si="2">(O3+P3+V3+W3+Y3+AA3)/(J3+X3++Z3++AB3+AC3)</f>
        <v>0.25468424705065923</v>
      </c>
      <c r="E3" s="133">
        <f t="shared" ref="E3:E15" si="3">(K3+L3+M3+N3+O3+P3)/J3</f>
        <v>0.46974063400576355</v>
      </c>
      <c r="F3" s="133">
        <f t="shared" ref="F3:F15" si="4">1-J3/I3</f>
        <v>0.39861351819757362</v>
      </c>
      <c r="G3" s="133">
        <f t="shared" ref="G3:G15" si="5">Q3/J3</f>
        <v>0</v>
      </c>
      <c r="H3" s="133">
        <f>I3/(MAKROPLAN!H8)</f>
        <v>1.0685185185185186</v>
      </c>
      <c r="I3" s="134">
        <f>I59+I69+I79+I89</f>
        <v>28.85</v>
      </c>
      <c r="J3" s="134">
        <f t="shared" ref="J3:AN3" si="6">J59+J69+J79+J89</f>
        <v>17.350000000000001</v>
      </c>
      <c r="K3" s="134">
        <f t="shared" si="6"/>
        <v>0</v>
      </c>
      <c r="L3" s="134">
        <f t="shared" si="6"/>
        <v>0.25</v>
      </c>
      <c r="M3" s="134">
        <f t="shared" si="6"/>
        <v>0.16666666666666666</v>
      </c>
      <c r="N3" s="134">
        <f t="shared" si="6"/>
        <v>2.1666666666666665</v>
      </c>
      <c r="O3" s="134">
        <f t="shared" si="6"/>
        <v>5.5666666666666664</v>
      </c>
      <c r="P3" s="134">
        <f t="shared" si="6"/>
        <v>0</v>
      </c>
      <c r="Q3" s="134">
        <f t="shared" si="6"/>
        <v>0</v>
      </c>
      <c r="R3" s="134">
        <f t="shared" si="6"/>
        <v>3.9833333333333334</v>
      </c>
      <c r="S3" s="134">
        <f t="shared" si="6"/>
        <v>4.6666666666666661</v>
      </c>
      <c r="T3" s="134">
        <f t="shared" si="6"/>
        <v>0</v>
      </c>
      <c r="U3" s="134">
        <f t="shared" si="6"/>
        <v>0</v>
      </c>
      <c r="V3" s="134">
        <f t="shared" si="6"/>
        <v>0.55000000000000004</v>
      </c>
      <c r="W3" s="134">
        <f t="shared" si="6"/>
        <v>0</v>
      </c>
      <c r="X3" s="134">
        <f t="shared" si="6"/>
        <v>6.666666666666667</v>
      </c>
      <c r="Y3" s="134">
        <f t="shared" si="6"/>
        <v>0</v>
      </c>
      <c r="Z3" s="134">
        <f t="shared" si="6"/>
        <v>0</v>
      </c>
      <c r="AA3" s="134">
        <f t="shared" si="6"/>
        <v>0</v>
      </c>
      <c r="AB3" s="134">
        <f t="shared" si="6"/>
        <v>0</v>
      </c>
      <c r="AC3" s="134">
        <f t="shared" si="6"/>
        <v>0</v>
      </c>
      <c r="AD3" s="134">
        <f t="shared" si="6"/>
        <v>0</v>
      </c>
      <c r="AE3" s="134">
        <f t="shared" si="6"/>
        <v>1.6666666666666665</v>
      </c>
      <c r="AF3" s="134">
        <f t="shared" si="6"/>
        <v>0.33333333333333331</v>
      </c>
      <c r="AG3" s="134">
        <f t="shared" si="6"/>
        <v>3.166666666666667</v>
      </c>
      <c r="AH3" s="134">
        <f t="shared" si="6"/>
        <v>0</v>
      </c>
      <c r="AI3" s="134">
        <f t="shared" si="6"/>
        <v>0</v>
      </c>
      <c r="AJ3" s="134">
        <f t="shared" si="6"/>
        <v>0</v>
      </c>
      <c r="AK3" s="134">
        <f t="shared" si="6"/>
        <v>6</v>
      </c>
      <c r="AL3" s="134">
        <f t="shared" si="6"/>
        <v>6</v>
      </c>
      <c r="AM3" s="134">
        <f t="shared" si="6"/>
        <v>2</v>
      </c>
      <c r="AN3" s="134">
        <f t="shared" si="6"/>
        <v>0</v>
      </c>
      <c r="AO3" s="283"/>
      <c r="AP3" s="290"/>
      <c r="AQ3" s="298"/>
      <c r="AR3" s="306"/>
      <c r="AS3" s="266"/>
      <c r="AT3" s="267"/>
      <c r="AU3" s="267"/>
      <c r="AV3" s="267"/>
    </row>
    <row r="4" spans="1:48" s="9" customFormat="1" ht="9" customHeight="1" x14ac:dyDescent="0.2">
      <c r="A4" s="98"/>
      <c r="B4" s="23" t="s">
        <v>39</v>
      </c>
      <c r="C4" s="133" t="e">
        <f t="shared" si="1"/>
        <v>#DIV/0!</v>
      </c>
      <c r="D4" s="133" t="e">
        <f t="shared" si="2"/>
        <v>#DIV/0!</v>
      </c>
      <c r="E4" s="133" t="e">
        <f t="shared" si="3"/>
        <v>#DIV/0!</v>
      </c>
      <c r="F4" s="133" t="e">
        <f t="shared" si="4"/>
        <v>#DIV/0!</v>
      </c>
      <c r="G4" s="133" t="e">
        <f t="shared" si="5"/>
        <v>#DIV/0!</v>
      </c>
      <c r="H4" s="133">
        <f>I4/(MAKROPLAN!H12)</f>
        <v>0</v>
      </c>
      <c r="I4" s="134">
        <f>I99+I109+I119+I129</f>
        <v>0</v>
      </c>
      <c r="J4" s="134">
        <f t="shared" ref="J4:AN4" si="7">J99+J109+J119+J129</f>
        <v>0</v>
      </c>
      <c r="K4" s="134">
        <f t="shared" si="7"/>
        <v>0</v>
      </c>
      <c r="L4" s="134">
        <f t="shared" si="7"/>
        <v>0</v>
      </c>
      <c r="M4" s="134">
        <f t="shared" si="7"/>
        <v>0</v>
      </c>
      <c r="N4" s="134">
        <f t="shared" si="7"/>
        <v>0</v>
      </c>
      <c r="O4" s="134">
        <f t="shared" si="7"/>
        <v>0</v>
      </c>
      <c r="P4" s="134">
        <f t="shared" si="7"/>
        <v>0</v>
      </c>
      <c r="Q4" s="134">
        <f t="shared" si="7"/>
        <v>0</v>
      </c>
      <c r="R4" s="134">
        <f t="shared" si="7"/>
        <v>0</v>
      </c>
      <c r="S4" s="134">
        <f t="shared" si="7"/>
        <v>0</v>
      </c>
      <c r="T4" s="134">
        <f t="shared" si="7"/>
        <v>0</v>
      </c>
      <c r="U4" s="134">
        <f t="shared" si="7"/>
        <v>0</v>
      </c>
      <c r="V4" s="134">
        <f t="shared" si="7"/>
        <v>0</v>
      </c>
      <c r="W4" s="134">
        <f t="shared" si="7"/>
        <v>0</v>
      </c>
      <c r="X4" s="134">
        <f t="shared" si="7"/>
        <v>0</v>
      </c>
      <c r="Y4" s="134">
        <f t="shared" si="7"/>
        <v>0</v>
      </c>
      <c r="Z4" s="134">
        <f t="shared" si="7"/>
        <v>0</v>
      </c>
      <c r="AA4" s="134">
        <f t="shared" si="7"/>
        <v>0</v>
      </c>
      <c r="AB4" s="134">
        <f t="shared" si="7"/>
        <v>0</v>
      </c>
      <c r="AC4" s="134">
        <f t="shared" si="7"/>
        <v>0</v>
      </c>
      <c r="AD4" s="134">
        <f t="shared" si="7"/>
        <v>0</v>
      </c>
      <c r="AE4" s="134">
        <f t="shared" si="7"/>
        <v>0</v>
      </c>
      <c r="AF4" s="134">
        <f t="shared" si="7"/>
        <v>0</v>
      </c>
      <c r="AG4" s="134">
        <f t="shared" si="7"/>
        <v>0</v>
      </c>
      <c r="AH4" s="134">
        <f t="shared" si="7"/>
        <v>0</v>
      </c>
      <c r="AI4" s="134">
        <f t="shared" si="7"/>
        <v>0</v>
      </c>
      <c r="AJ4" s="134">
        <f t="shared" si="7"/>
        <v>0</v>
      </c>
      <c r="AK4" s="134">
        <f t="shared" si="7"/>
        <v>0</v>
      </c>
      <c r="AL4" s="134">
        <f t="shared" si="7"/>
        <v>0</v>
      </c>
      <c r="AM4" s="134">
        <f t="shared" si="7"/>
        <v>0</v>
      </c>
      <c r="AN4" s="134">
        <f t="shared" si="7"/>
        <v>0</v>
      </c>
      <c r="AO4" s="283"/>
      <c r="AP4" s="290"/>
      <c r="AQ4" s="298"/>
      <c r="AR4" s="306"/>
      <c r="AS4" s="266"/>
      <c r="AT4" s="267"/>
      <c r="AU4" s="267"/>
      <c r="AV4" s="267"/>
    </row>
    <row r="5" spans="1:48" s="9" customFormat="1" ht="9" customHeight="1" x14ac:dyDescent="0.2">
      <c r="A5" s="98"/>
      <c r="B5" s="23" t="s">
        <v>40</v>
      </c>
      <c r="C5" s="133" t="e">
        <f t="shared" si="1"/>
        <v>#DIV/0!</v>
      </c>
      <c r="D5" s="133" t="e">
        <f t="shared" si="2"/>
        <v>#DIV/0!</v>
      </c>
      <c r="E5" s="133" t="e">
        <f t="shared" si="3"/>
        <v>#DIV/0!</v>
      </c>
      <c r="F5" s="133" t="e">
        <f t="shared" si="4"/>
        <v>#DIV/0!</v>
      </c>
      <c r="G5" s="133" t="e">
        <f t="shared" si="5"/>
        <v>#DIV/0!</v>
      </c>
      <c r="H5" s="133">
        <f>I5/(MAKROPLAN!H16)</f>
        <v>0</v>
      </c>
      <c r="I5" s="134">
        <f>I139+I149+I159+I169</f>
        <v>0</v>
      </c>
      <c r="J5" s="134">
        <f t="shared" ref="J5:AN5" si="8">J139+J149+J159+J169</f>
        <v>0</v>
      </c>
      <c r="K5" s="134">
        <f t="shared" si="8"/>
        <v>0</v>
      </c>
      <c r="L5" s="134">
        <f t="shared" si="8"/>
        <v>0</v>
      </c>
      <c r="M5" s="134">
        <f t="shared" si="8"/>
        <v>0</v>
      </c>
      <c r="N5" s="134">
        <f t="shared" si="8"/>
        <v>0</v>
      </c>
      <c r="O5" s="134">
        <f t="shared" si="8"/>
        <v>0</v>
      </c>
      <c r="P5" s="134">
        <f t="shared" si="8"/>
        <v>0</v>
      </c>
      <c r="Q5" s="134">
        <f t="shared" si="8"/>
        <v>0</v>
      </c>
      <c r="R5" s="134">
        <f t="shared" si="8"/>
        <v>0</v>
      </c>
      <c r="S5" s="134">
        <f t="shared" si="8"/>
        <v>0</v>
      </c>
      <c r="T5" s="134">
        <f t="shared" si="8"/>
        <v>0</v>
      </c>
      <c r="U5" s="134">
        <f t="shared" si="8"/>
        <v>0</v>
      </c>
      <c r="V5" s="134">
        <f t="shared" si="8"/>
        <v>0</v>
      </c>
      <c r="W5" s="134">
        <f t="shared" si="8"/>
        <v>0</v>
      </c>
      <c r="X5" s="134">
        <f t="shared" si="8"/>
        <v>0</v>
      </c>
      <c r="Y5" s="134">
        <f t="shared" si="8"/>
        <v>0</v>
      </c>
      <c r="Z5" s="134">
        <f t="shared" si="8"/>
        <v>0</v>
      </c>
      <c r="AA5" s="134">
        <f t="shared" si="8"/>
        <v>0</v>
      </c>
      <c r="AB5" s="134">
        <f t="shared" si="8"/>
        <v>0</v>
      </c>
      <c r="AC5" s="134">
        <f t="shared" si="8"/>
        <v>0</v>
      </c>
      <c r="AD5" s="134">
        <f t="shared" si="8"/>
        <v>0</v>
      </c>
      <c r="AE5" s="134">
        <f t="shared" si="8"/>
        <v>0</v>
      </c>
      <c r="AF5" s="134">
        <f t="shared" si="8"/>
        <v>0</v>
      </c>
      <c r="AG5" s="134">
        <f t="shared" si="8"/>
        <v>0</v>
      </c>
      <c r="AH5" s="134">
        <f t="shared" si="8"/>
        <v>0</v>
      </c>
      <c r="AI5" s="134">
        <f t="shared" si="8"/>
        <v>0</v>
      </c>
      <c r="AJ5" s="134">
        <f t="shared" si="8"/>
        <v>0</v>
      </c>
      <c r="AK5" s="134">
        <f t="shared" si="8"/>
        <v>0</v>
      </c>
      <c r="AL5" s="134">
        <f t="shared" si="8"/>
        <v>0</v>
      </c>
      <c r="AM5" s="134">
        <f t="shared" si="8"/>
        <v>0</v>
      </c>
      <c r="AN5" s="134">
        <f t="shared" si="8"/>
        <v>0</v>
      </c>
      <c r="AO5" s="283"/>
      <c r="AP5" s="290"/>
      <c r="AQ5" s="298"/>
      <c r="AR5" s="306"/>
      <c r="AS5" s="266"/>
      <c r="AT5" s="267"/>
      <c r="AU5" s="267"/>
      <c r="AV5" s="267"/>
    </row>
    <row r="6" spans="1:48" s="9" customFormat="1" ht="9" customHeight="1" x14ac:dyDescent="0.2">
      <c r="A6" s="98"/>
      <c r="B6" s="23" t="s">
        <v>41</v>
      </c>
      <c r="C6" s="133" t="e">
        <f t="shared" si="1"/>
        <v>#DIV/0!</v>
      </c>
      <c r="D6" s="133" t="e">
        <f t="shared" si="2"/>
        <v>#DIV/0!</v>
      </c>
      <c r="E6" s="133" t="e">
        <f t="shared" si="3"/>
        <v>#DIV/0!</v>
      </c>
      <c r="F6" s="133" t="e">
        <f t="shared" si="4"/>
        <v>#DIV/0!</v>
      </c>
      <c r="G6" s="133" t="e">
        <f t="shared" si="5"/>
        <v>#DIV/0!</v>
      </c>
      <c r="H6" s="133">
        <f>I6/(MAKROPLAN!H20)</f>
        <v>0</v>
      </c>
      <c r="I6" s="134">
        <f>I179+I189+I199+I209</f>
        <v>0</v>
      </c>
      <c r="J6" s="134">
        <f t="shared" ref="J6:AN6" si="9">J179+J189+J199+J209</f>
        <v>0</v>
      </c>
      <c r="K6" s="134">
        <f t="shared" si="9"/>
        <v>0</v>
      </c>
      <c r="L6" s="134">
        <f t="shared" si="9"/>
        <v>0</v>
      </c>
      <c r="M6" s="134">
        <f t="shared" si="9"/>
        <v>0</v>
      </c>
      <c r="N6" s="134">
        <f t="shared" si="9"/>
        <v>0</v>
      </c>
      <c r="O6" s="134">
        <f t="shared" si="9"/>
        <v>0</v>
      </c>
      <c r="P6" s="134">
        <f t="shared" si="9"/>
        <v>0</v>
      </c>
      <c r="Q6" s="134">
        <f t="shared" si="9"/>
        <v>0</v>
      </c>
      <c r="R6" s="134">
        <f t="shared" si="9"/>
        <v>0</v>
      </c>
      <c r="S6" s="134">
        <f t="shared" si="9"/>
        <v>0</v>
      </c>
      <c r="T6" s="134">
        <f t="shared" si="9"/>
        <v>0</v>
      </c>
      <c r="U6" s="134">
        <f t="shared" si="9"/>
        <v>0</v>
      </c>
      <c r="V6" s="134">
        <f t="shared" si="9"/>
        <v>0</v>
      </c>
      <c r="W6" s="134">
        <f t="shared" si="9"/>
        <v>0</v>
      </c>
      <c r="X6" s="134">
        <f t="shared" si="9"/>
        <v>0</v>
      </c>
      <c r="Y6" s="134">
        <f t="shared" si="9"/>
        <v>0</v>
      </c>
      <c r="Z6" s="134">
        <f t="shared" si="9"/>
        <v>0</v>
      </c>
      <c r="AA6" s="134">
        <f t="shared" si="9"/>
        <v>0</v>
      </c>
      <c r="AB6" s="134">
        <f t="shared" si="9"/>
        <v>0</v>
      </c>
      <c r="AC6" s="134">
        <f t="shared" si="9"/>
        <v>0</v>
      </c>
      <c r="AD6" s="134">
        <f t="shared" si="9"/>
        <v>0</v>
      </c>
      <c r="AE6" s="134">
        <f t="shared" si="9"/>
        <v>0</v>
      </c>
      <c r="AF6" s="134">
        <f t="shared" si="9"/>
        <v>0</v>
      </c>
      <c r="AG6" s="134">
        <f t="shared" si="9"/>
        <v>0</v>
      </c>
      <c r="AH6" s="134">
        <f t="shared" si="9"/>
        <v>0</v>
      </c>
      <c r="AI6" s="134">
        <f t="shared" si="9"/>
        <v>0</v>
      </c>
      <c r="AJ6" s="134">
        <f t="shared" si="9"/>
        <v>0</v>
      </c>
      <c r="AK6" s="134">
        <f t="shared" si="9"/>
        <v>0</v>
      </c>
      <c r="AL6" s="134">
        <f t="shared" si="9"/>
        <v>0</v>
      </c>
      <c r="AM6" s="134">
        <f t="shared" si="9"/>
        <v>0</v>
      </c>
      <c r="AN6" s="134">
        <f t="shared" si="9"/>
        <v>0</v>
      </c>
      <c r="AO6" s="283"/>
      <c r="AP6" s="290"/>
      <c r="AQ6" s="298"/>
      <c r="AR6" s="306"/>
      <c r="AS6" s="266"/>
      <c r="AT6" s="267"/>
      <c r="AU6" s="267"/>
      <c r="AV6" s="267"/>
    </row>
    <row r="7" spans="1:48" s="9" customFormat="1" ht="9" customHeight="1" x14ac:dyDescent="0.2">
      <c r="A7" s="98"/>
      <c r="B7" s="23" t="s">
        <v>42</v>
      </c>
      <c r="C7" s="133" t="e">
        <f t="shared" si="1"/>
        <v>#DIV/0!</v>
      </c>
      <c r="D7" s="133" t="e">
        <f t="shared" si="2"/>
        <v>#DIV/0!</v>
      </c>
      <c r="E7" s="133" t="e">
        <f t="shared" si="3"/>
        <v>#DIV/0!</v>
      </c>
      <c r="F7" s="133" t="e">
        <f t="shared" si="4"/>
        <v>#DIV/0!</v>
      </c>
      <c r="G7" s="133" t="e">
        <f t="shared" si="5"/>
        <v>#DIV/0!</v>
      </c>
      <c r="H7" s="133">
        <f>I7/(MAKROPLAN!H24)</f>
        <v>0</v>
      </c>
      <c r="I7" s="134">
        <f>I219+I229+I239+I249</f>
        <v>0</v>
      </c>
      <c r="J7" s="134">
        <f t="shared" ref="J7:AN7" si="10">J219+J229+J239+J249</f>
        <v>0</v>
      </c>
      <c r="K7" s="134">
        <f t="shared" si="10"/>
        <v>0</v>
      </c>
      <c r="L7" s="134">
        <f t="shared" si="10"/>
        <v>0</v>
      </c>
      <c r="M7" s="134">
        <f t="shared" si="10"/>
        <v>0</v>
      </c>
      <c r="N7" s="134">
        <f t="shared" si="10"/>
        <v>0</v>
      </c>
      <c r="O7" s="134">
        <f t="shared" si="10"/>
        <v>0</v>
      </c>
      <c r="P7" s="134">
        <f t="shared" si="10"/>
        <v>0</v>
      </c>
      <c r="Q7" s="134">
        <f t="shared" si="10"/>
        <v>0</v>
      </c>
      <c r="R7" s="134">
        <f t="shared" si="10"/>
        <v>0</v>
      </c>
      <c r="S7" s="134">
        <f t="shared" si="10"/>
        <v>0</v>
      </c>
      <c r="T7" s="134">
        <f t="shared" si="10"/>
        <v>0</v>
      </c>
      <c r="U7" s="134">
        <f t="shared" si="10"/>
        <v>0</v>
      </c>
      <c r="V7" s="134">
        <f t="shared" si="10"/>
        <v>0</v>
      </c>
      <c r="W7" s="134">
        <f t="shared" si="10"/>
        <v>0</v>
      </c>
      <c r="X7" s="134">
        <f t="shared" si="10"/>
        <v>0</v>
      </c>
      <c r="Y7" s="134">
        <f t="shared" si="10"/>
        <v>0</v>
      </c>
      <c r="Z7" s="134">
        <f t="shared" si="10"/>
        <v>0</v>
      </c>
      <c r="AA7" s="134">
        <f t="shared" si="10"/>
        <v>0</v>
      </c>
      <c r="AB7" s="134">
        <f t="shared" si="10"/>
        <v>0</v>
      </c>
      <c r="AC7" s="134">
        <f t="shared" si="10"/>
        <v>0</v>
      </c>
      <c r="AD7" s="134">
        <f t="shared" si="10"/>
        <v>0</v>
      </c>
      <c r="AE7" s="134">
        <f t="shared" si="10"/>
        <v>0</v>
      </c>
      <c r="AF7" s="134">
        <f t="shared" si="10"/>
        <v>0</v>
      </c>
      <c r="AG7" s="134">
        <f t="shared" si="10"/>
        <v>0</v>
      </c>
      <c r="AH7" s="134">
        <f t="shared" si="10"/>
        <v>0</v>
      </c>
      <c r="AI7" s="134">
        <f t="shared" si="10"/>
        <v>0</v>
      </c>
      <c r="AJ7" s="134">
        <f t="shared" si="10"/>
        <v>0</v>
      </c>
      <c r="AK7" s="134">
        <f t="shared" si="10"/>
        <v>0</v>
      </c>
      <c r="AL7" s="134">
        <f t="shared" si="10"/>
        <v>0</v>
      </c>
      <c r="AM7" s="134">
        <f t="shared" si="10"/>
        <v>0</v>
      </c>
      <c r="AN7" s="134">
        <f t="shared" si="10"/>
        <v>0</v>
      </c>
      <c r="AO7" s="283"/>
      <c r="AP7" s="290"/>
      <c r="AQ7" s="298"/>
      <c r="AR7" s="306"/>
      <c r="AS7" s="266"/>
      <c r="AT7" s="267"/>
      <c r="AU7" s="267"/>
      <c r="AV7" s="267"/>
    </row>
    <row r="8" spans="1:48" s="9" customFormat="1" ht="9" customHeight="1" x14ac:dyDescent="0.2">
      <c r="A8" s="98"/>
      <c r="B8" s="23" t="s">
        <v>43</v>
      </c>
      <c r="C8" s="133" t="e">
        <f t="shared" si="1"/>
        <v>#DIV/0!</v>
      </c>
      <c r="D8" s="133" t="e">
        <f t="shared" si="2"/>
        <v>#DIV/0!</v>
      </c>
      <c r="E8" s="133" t="e">
        <f t="shared" si="3"/>
        <v>#DIV/0!</v>
      </c>
      <c r="F8" s="133" t="e">
        <f t="shared" si="4"/>
        <v>#DIV/0!</v>
      </c>
      <c r="G8" s="133" t="e">
        <f t="shared" si="5"/>
        <v>#DIV/0!</v>
      </c>
      <c r="H8" s="133">
        <f>I8/(MAKROPLAN!H28)</f>
        <v>0</v>
      </c>
      <c r="I8" s="134">
        <f>I259+I269+I279+I289</f>
        <v>0</v>
      </c>
      <c r="J8" s="134">
        <f t="shared" ref="J8:AN8" si="11">J259+J269+J279+J289</f>
        <v>0</v>
      </c>
      <c r="K8" s="134">
        <f t="shared" si="11"/>
        <v>0</v>
      </c>
      <c r="L8" s="134">
        <f t="shared" si="11"/>
        <v>0</v>
      </c>
      <c r="M8" s="134">
        <f t="shared" si="11"/>
        <v>0</v>
      </c>
      <c r="N8" s="134">
        <f t="shared" si="11"/>
        <v>0</v>
      </c>
      <c r="O8" s="134">
        <f t="shared" si="11"/>
        <v>0</v>
      </c>
      <c r="P8" s="134">
        <f t="shared" si="11"/>
        <v>0</v>
      </c>
      <c r="Q8" s="134">
        <f t="shared" si="11"/>
        <v>0</v>
      </c>
      <c r="R8" s="134">
        <f t="shared" si="11"/>
        <v>0</v>
      </c>
      <c r="S8" s="134">
        <f t="shared" si="11"/>
        <v>0</v>
      </c>
      <c r="T8" s="134">
        <f t="shared" si="11"/>
        <v>0</v>
      </c>
      <c r="U8" s="134">
        <f t="shared" si="11"/>
        <v>0</v>
      </c>
      <c r="V8" s="134">
        <f t="shared" si="11"/>
        <v>0</v>
      </c>
      <c r="W8" s="134">
        <f t="shared" si="11"/>
        <v>0</v>
      </c>
      <c r="X8" s="134">
        <f t="shared" si="11"/>
        <v>0</v>
      </c>
      <c r="Y8" s="134">
        <f t="shared" si="11"/>
        <v>0</v>
      </c>
      <c r="Z8" s="134">
        <f t="shared" si="11"/>
        <v>0</v>
      </c>
      <c r="AA8" s="134">
        <f t="shared" si="11"/>
        <v>0</v>
      </c>
      <c r="AB8" s="134">
        <f t="shared" si="11"/>
        <v>0</v>
      </c>
      <c r="AC8" s="134">
        <f t="shared" si="11"/>
        <v>0</v>
      </c>
      <c r="AD8" s="134">
        <f t="shared" si="11"/>
        <v>0</v>
      </c>
      <c r="AE8" s="134">
        <f t="shared" si="11"/>
        <v>0</v>
      </c>
      <c r="AF8" s="134">
        <f t="shared" si="11"/>
        <v>0</v>
      </c>
      <c r="AG8" s="134">
        <f t="shared" si="11"/>
        <v>0</v>
      </c>
      <c r="AH8" s="134">
        <f t="shared" si="11"/>
        <v>0</v>
      </c>
      <c r="AI8" s="134">
        <f t="shared" si="11"/>
        <v>0</v>
      </c>
      <c r="AJ8" s="134">
        <f t="shared" si="11"/>
        <v>0</v>
      </c>
      <c r="AK8" s="134">
        <f t="shared" si="11"/>
        <v>0</v>
      </c>
      <c r="AL8" s="134">
        <f t="shared" si="11"/>
        <v>0</v>
      </c>
      <c r="AM8" s="134">
        <f t="shared" si="11"/>
        <v>0</v>
      </c>
      <c r="AN8" s="134">
        <f t="shared" si="11"/>
        <v>0</v>
      </c>
      <c r="AO8" s="283"/>
      <c r="AP8" s="290"/>
      <c r="AQ8" s="298"/>
      <c r="AR8" s="306"/>
      <c r="AS8" s="266"/>
      <c r="AT8" s="267"/>
      <c r="AU8" s="267"/>
      <c r="AV8" s="267"/>
    </row>
    <row r="9" spans="1:48" s="9" customFormat="1" ht="9" customHeight="1" x14ac:dyDescent="0.2">
      <c r="A9" s="98"/>
      <c r="B9" s="23" t="s">
        <v>44</v>
      </c>
      <c r="C9" s="133" t="e">
        <f t="shared" si="1"/>
        <v>#DIV/0!</v>
      </c>
      <c r="D9" s="133" t="e">
        <f t="shared" si="2"/>
        <v>#DIV/0!</v>
      </c>
      <c r="E9" s="133" t="e">
        <f t="shared" si="3"/>
        <v>#DIV/0!</v>
      </c>
      <c r="F9" s="133" t="e">
        <f t="shared" si="4"/>
        <v>#DIV/0!</v>
      </c>
      <c r="G9" s="133" t="e">
        <f t="shared" si="5"/>
        <v>#DIV/0!</v>
      </c>
      <c r="H9" s="133">
        <f>I9/(MAKROPLAN!H32)</f>
        <v>0</v>
      </c>
      <c r="I9" s="134">
        <f>I299+I309+I319+I329</f>
        <v>0</v>
      </c>
      <c r="J9" s="134">
        <f t="shared" ref="J9:AN9" si="12">J299+J309+J319+J329</f>
        <v>0</v>
      </c>
      <c r="K9" s="134">
        <f t="shared" si="12"/>
        <v>0</v>
      </c>
      <c r="L9" s="134">
        <f t="shared" si="12"/>
        <v>0</v>
      </c>
      <c r="M9" s="134">
        <f t="shared" si="12"/>
        <v>0</v>
      </c>
      <c r="N9" s="134">
        <f t="shared" si="12"/>
        <v>0</v>
      </c>
      <c r="O9" s="134">
        <f t="shared" si="12"/>
        <v>0</v>
      </c>
      <c r="P9" s="134">
        <f t="shared" si="12"/>
        <v>0</v>
      </c>
      <c r="Q9" s="134">
        <f t="shared" si="12"/>
        <v>0</v>
      </c>
      <c r="R9" s="134">
        <f t="shared" si="12"/>
        <v>0</v>
      </c>
      <c r="S9" s="134">
        <f t="shared" si="12"/>
        <v>0</v>
      </c>
      <c r="T9" s="134">
        <f t="shared" si="12"/>
        <v>0</v>
      </c>
      <c r="U9" s="134">
        <f t="shared" si="12"/>
        <v>0</v>
      </c>
      <c r="V9" s="134">
        <f t="shared" si="12"/>
        <v>0</v>
      </c>
      <c r="W9" s="134">
        <f t="shared" si="12"/>
        <v>0</v>
      </c>
      <c r="X9" s="134">
        <f t="shared" si="12"/>
        <v>0</v>
      </c>
      <c r="Y9" s="134">
        <f t="shared" si="12"/>
        <v>0</v>
      </c>
      <c r="Z9" s="134">
        <f t="shared" si="12"/>
        <v>0</v>
      </c>
      <c r="AA9" s="134">
        <f t="shared" si="12"/>
        <v>0</v>
      </c>
      <c r="AB9" s="134">
        <f t="shared" si="12"/>
        <v>0</v>
      </c>
      <c r="AC9" s="134">
        <f t="shared" si="12"/>
        <v>0</v>
      </c>
      <c r="AD9" s="134">
        <f t="shared" si="12"/>
        <v>0</v>
      </c>
      <c r="AE9" s="134">
        <f t="shared" si="12"/>
        <v>0</v>
      </c>
      <c r="AF9" s="134">
        <f t="shared" si="12"/>
        <v>0</v>
      </c>
      <c r="AG9" s="134">
        <f t="shared" si="12"/>
        <v>0</v>
      </c>
      <c r="AH9" s="134">
        <f t="shared" si="12"/>
        <v>0</v>
      </c>
      <c r="AI9" s="134">
        <f t="shared" si="12"/>
        <v>0</v>
      </c>
      <c r="AJ9" s="134">
        <f t="shared" si="12"/>
        <v>0</v>
      </c>
      <c r="AK9" s="134">
        <f t="shared" si="12"/>
        <v>0</v>
      </c>
      <c r="AL9" s="134">
        <f t="shared" si="12"/>
        <v>0</v>
      </c>
      <c r="AM9" s="134">
        <f t="shared" si="12"/>
        <v>0</v>
      </c>
      <c r="AN9" s="134">
        <f t="shared" si="12"/>
        <v>0</v>
      </c>
      <c r="AO9" s="283"/>
      <c r="AP9" s="290"/>
      <c r="AQ9" s="298"/>
      <c r="AR9" s="306"/>
      <c r="AS9" s="266"/>
      <c r="AT9" s="267"/>
      <c r="AU9" s="267"/>
      <c r="AV9" s="267"/>
    </row>
    <row r="10" spans="1:48" s="9" customFormat="1" ht="9" customHeight="1" x14ac:dyDescent="0.2">
      <c r="A10" s="98"/>
      <c r="B10" s="23" t="s">
        <v>45</v>
      </c>
      <c r="C10" s="133" t="e">
        <f t="shared" si="1"/>
        <v>#DIV/0!</v>
      </c>
      <c r="D10" s="133" t="e">
        <f t="shared" si="2"/>
        <v>#DIV/0!</v>
      </c>
      <c r="E10" s="133" t="e">
        <f t="shared" si="3"/>
        <v>#DIV/0!</v>
      </c>
      <c r="F10" s="133" t="e">
        <f t="shared" si="4"/>
        <v>#DIV/0!</v>
      </c>
      <c r="G10" s="133" t="e">
        <f t="shared" si="5"/>
        <v>#DIV/0!</v>
      </c>
      <c r="H10" s="133">
        <f>I10/(MAKROPLAN!H36)</f>
        <v>0</v>
      </c>
      <c r="I10" s="134">
        <f>I339+I349+I359+I369</f>
        <v>0</v>
      </c>
      <c r="J10" s="134">
        <f t="shared" ref="J10:AN10" si="13">J339+J349+J359+J369</f>
        <v>0</v>
      </c>
      <c r="K10" s="134">
        <f t="shared" si="13"/>
        <v>0</v>
      </c>
      <c r="L10" s="134">
        <f t="shared" si="13"/>
        <v>0</v>
      </c>
      <c r="M10" s="134">
        <f t="shared" si="13"/>
        <v>0</v>
      </c>
      <c r="N10" s="134">
        <f t="shared" si="13"/>
        <v>0</v>
      </c>
      <c r="O10" s="134">
        <f t="shared" si="13"/>
        <v>0</v>
      </c>
      <c r="P10" s="134">
        <f t="shared" si="13"/>
        <v>0</v>
      </c>
      <c r="Q10" s="134">
        <f t="shared" si="13"/>
        <v>0</v>
      </c>
      <c r="R10" s="134">
        <f t="shared" si="13"/>
        <v>0</v>
      </c>
      <c r="S10" s="134">
        <f t="shared" si="13"/>
        <v>0</v>
      </c>
      <c r="T10" s="134">
        <f t="shared" si="13"/>
        <v>0</v>
      </c>
      <c r="U10" s="134">
        <f t="shared" si="13"/>
        <v>0</v>
      </c>
      <c r="V10" s="134">
        <f t="shared" si="13"/>
        <v>0</v>
      </c>
      <c r="W10" s="134">
        <f t="shared" si="13"/>
        <v>0</v>
      </c>
      <c r="X10" s="134">
        <f t="shared" si="13"/>
        <v>0</v>
      </c>
      <c r="Y10" s="134">
        <f t="shared" si="13"/>
        <v>0</v>
      </c>
      <c r="Z10" s="134">
        <f t="shared" si="13"/>
        <v>0</v>
      </c>
      <c r="AA10" s="134">
        <f t="shared" si="13"/>
        <v>0</v>
      </c>
      <c r="AB10" s="134">
        <f t="shared" si="13"/>
        <v>0</v>
      </c>
      <c r="AC10" s="134">
        <f t="shared" si="13"/>
        <v>0</v>
      </c>
      <c r="AD10" s="134">
        <f t="shared" si="13"/>
        <v>0</v>
      </c>
      <c r="AE10" s="134">
        <f t="shared" si="13"/>
        <v>0</v>
      </c>
      <c r="AF10" s="134">
        <f t="shared" si="13"/>
        <v>0</v>
      </c>
      <c r="AG10" s="134">
        <f t="shared" si="13"/>
        <v>0</v>
      </c>
      <c r="AH10" s="134">
        <f t="shared" si="13"/>
        <v>0</v>
      </c>
      <c r="AI10" s="134">
        <f t="shared" si="13"/>
        <v>0</v>
      </c>
      <c r="AJ10" s="134">
        <f t="shared" si="13"/>
        <v>0</v>
      </c>
      <c r="AK10" s="134">
        <f t="shared" si="13"/>
        <v>0</v>
      </c>
      <c r="AL10" s="134">
        <f t="shared" si="13"/>
        <v>0</v>
      </c>
      <c r="AM10" s="134">
        <f t="shared" si="13"/>
        <v>0</v>
      </c>
      <c r="AN10" s="134">
        <f t="shared" si="13"/>
        <v>0</v>
      </c>
      <c r="AO10" s="283"/>
      <c r="AP10" s="290"/>
      <c r="AQ10" s="298"/>
      <c r="AR10" s="306"/>
      <c r="AS10" s="266"/>
      <c r="AT10" s="267"/>
      <c r="AU10" s="267"/>
      <c r="AV10" s="267"/>
    </row>
    <row r="11" spans="1:48" s="9" customFormat="1" ht="9" customHeight="1" x14ac:dyDescent="0.2">
      <c r="A11" s="98"/>
      <c r="B11" s="23" t="s">
        <v>46</v>
      </c>
      <c r="C11" s="133" t="e">
        <f t="shared" si="1"/>
        <v>#DIV/0!</v>
      </c>
      <c r="D11" s="133" t="e">
        <f t="shared" si="2"/>
        <v>#DIV/0!</v>
      </c>
      <c r="E11" s="133" t="e">
        <f t="shared" si="3"/>
        <v>#DIV/0!</v>
      </c>
      <c r="F11" s="133" t="e">
        <f t="shared" si="4"/>
        <v>#DIV/0!</v>
      </c>
      <c r="G11" s="133" t="e">
        <f t="shared" si="5"/>
        <v>#DIV/0!</v>
      </c>
      <c r="H11" s="133">
        <f>I11/(MAKROPLAN!H40)</f>
        <v>0</v>
      </c>
      <c r="I11" s="134">
        <f>I379+I389+I399+I409</f>
        <v>0</v>
      </c>
      <c r="J11" s="134">
        <f t="shared" ref="J11:AN11" si="14">J379+J389+J399+J409</f>
        <v>0</v>
      </c>
      <c r="K11" s="134">
        <f t="shared" si="14"/>
        <v>0</v>
      </c>
      <c r="L11" s="134">
        <f t="shared" si="14"/>
        <v>0</v>
      </c>
      <c r="M11" s="134">
        <f t="shared" si="14"/>
        <v>0</v>
      </c>
      <c r="N11" s="134">
        <f t="shared" si="14"/>
        <v>0</v>
      </c>
      <c r="O11" s="134">
        <f t="shared" si="14"/>
        <v>0</v>
      </c>
      <c r="P11" s="134">
        <f t="shared" si="14"/>
        <v>0</v>
      </c>
      <c r="Q11" s="134">
        <f t="shared" si="14"/>
        <v>0</v>
      </c>
      <c r="R11" s="134">
        <f t="shared" si="14"/>
        <v>0</v>
      </c>
      <c r="S11" s="134">
        <f t="shared" si="14"/>
        <v>0</v>
      </c>
      <c r="T11" s="134">
        <f t="shared" si="14"/>
        <v>0</v>
      </c>
      <c r="U11" s="134">
        <f t="shared" si="14"/>
        <v>0</v>
      </c>
      <c r="V11" s="134">
        <f t="shared" si="14"/>
        <v>0</v>
      </c>
      <c r="W11" s="134">
        <f t="shared" si="14"/>
        <v>0</v>
      </c>
      <c r="X11" s="134">
        <f t="shared" si="14"/>
        <v>0</v>
      </c>
      <c r="Y11" s="134">
        <f t="shared" si="14"/>
        <v>0</v>
      </c>
      <c r="Z11" s="134">
        <f t="shared" si="14"/>
        <v>0</v>
      </c>
      <c r="AA11" s="134">
        <f t="shared" si="14"/>
        <v>0</v>
      </c>
      <c r="AB11" s="134">
        <f t="shared" si="14"/>
        <v>0</v>
      </c>
      <c r="AC11" s="134">
        <f t="shared" si="14"/>
        <v>0</v>
      </c>
      <c r="AD11" s="134">
        <f t="shared" si="14"/>
        <v>0</v>
      </c>
      <c r="AE11" s="134">
        <f t="shared" si="14"/>
        <v>0</v>
      </c>
      <c r="AF11" s="134">
        <f t="shared" si="14"/>
        <v>0</v>
      </c>
      <c r="AG11" s="134">
        <f t="shared" si="14"/>
        <v>0</v>
      </c>
      <c r="AH11" s="134">
        <f t="shared" si="14"/>
        <v>0</v>
      </c>
      <c r="AI11" s="134">
        <f t="shared" si="14"/>
        <v>0</v>
      </c>
      <c r="AJ11" s="134">
        <f t="shared" si="14"/>
        <v>0</v>
      </c>
      <c r="AK11" s="134">
        <f t="shared" si="14"/>
        <v>0</v>
      </c>
      <c r="AL11" s="134">
        <f t="shared" si="14"/>
        <v>0</v>
      </c>
      <c r="AM11" s="134">
        <f t="shared" si="14"/>
        <v>0</v>
      </c>
      <c r="AN11" s="134">
        <f t="shared" si="14"/>
        <v>0</v>
      </c>
      <c r="AO11" s="283"/>
      <c r="AP11" s="290"/>
      <c r="AQ11" s="298"/>
      <c r="AR11" s="306"/>
      <c r="AS11" s="266"/>
      <c r="AT11" s="267"/>
      <c r="AU11" s="267"/>
      <c r="AV11" s="267"/>
    </row>
    <row r="12" spans="1:48" s="9" customFormat="1" ht="9" customHeight="1" x14ac:dyDescent="0.2">
      <c r="A12" s="98"/>
      <c r="B12" s="23" t="s">
        <v>47</v>
      </c>
      <c r="C12" s="133" t="e">
        <f t="shared" si="1"/>
        <v>#DIV/0!</v>
      </c>
      <c r="D12" s="133" t="e">
        <f t="shared" si="2"/>
        <v>#DIV/0!</v>
      </c>
      <c r="E12" s="133" t="e">
        <f t="shared" si="3"/>
        <v>#DIV/0!</v>
      </c>
      <c r="F12" s="133" t="e">
        <f t="shared" si="4"/>
        <v>#DIV/0!</v>
      </c>
      <c r="G12" s="133" t="e">
        <f t="shared" si="5"/>
        <v>#DIV/0!</v>
      </c>
      <c r="H12" s="133">
        <f>I12/(MAKROPLAN!H44)</f>
        <v>0</v>
      </c>
      <c r="I12" s="134">
        <f>I419+I429+I439+I449</f>
        <v>0</v>
      </c>
      <c r="J12" s="134">
        <f t="shared" ref="J12:AN12" si="15">J419+J429+J439+J449</f>
        <v>0</v>
      </c>
      <c r="K12" s="134">
        <f t="shared" si="15"/>
        <v>0</v>
      </c>
      <c r="L12" s="134">
        <f t="shared" si="15"/>
        <v>0</v>
      </c>
      <c r="M12" s="134">
        <f t="shared" si="15"/>
        <v>0</v>
      </c>
      <c r="N12" s="134">
        <f t="shared" si="15"/>
        <v>0</v>
      </c>
      <c r="O12" s="134">
        <f t="shared" si="15"/>
        <v>0</v>
      </c>
      <c r="P12" s="134">
        <f t="shared" si="15"/>
        <v>0</v>
      </c>
      <c r="Q12" s="134">
        <f t="shared" si="15"/>
        <v>0</v>
      </c>
      <c r="R12" s="134">
        <f t="shared" si="15"/>
        <v>0</v>
      </c>
      <c r="S12" s="134">
        <f t="shared" si="15"/>
        <v>0</v>
      </c>
      <c r="T12" s="134">
        <f t="shared" si="15"/>
        <v>0</v>
      </c>
      <c r="U12" s="134">
        <f t="shared" si="15"/>
        <v>0</v>
      </c>
      <c r="V12" s="134">
        <f t="shared" si="15"/>
        <v>0</v>
      </c>
      <c r="W12" s="134">
        <f t="shared" si="15"/>
        <v>0</v>
      </c>
      <c r="X12" s="134">
        <f t="shared" si="15"/>
        <v>0</v>
      </c>
      <c r="Y12" s="134">
        <f t="shared" si="15"/>
        <v>0</v>
      </c>
      <c r="Z12" s="134">
        <f t="shared" si="15"/>
        <v>0</v>
      </c>
      <c r="AA12" s="134">
        <f t="shared" si="15"/>
        <v>0</v>
      </c>
      <c r="AB12" s="134">
        <f t="shared" si="15"/>
        <v>0</v>
      </c>
      <c r="AC12" s="134">
        <f t="shared" si="15"/>
        <v>0</v>
      </c>
      <c r="AD12" s="134">
        <f t="shared" si="15"/>
        <v>0</v>
      </c>
      <c r="AE12" s="134">
        <f t="shared" si="15"/>
        <v>0</v>
      </c>
      <c r="AF12" s="134">
        <f t="shared" si="15"/>
        <v>0</v>
      </c>
      <c r="AG12" s="134">
        <f t="shared" si="15"/>
        <v>0</v>
      </c>
      <c r="AH12" s="134">
        <f t="shared" si="15"/>
        <v>0</v>
      </c>
      <c r="AI12" s="134">
        <f t="shared" si="15"/>
        <v>0</v>
      </c>
      <c r="AJ12" s="134">
        <f t="shared" si="15"/>
        <v>0</v>
      </c>
      <c r="AK12" s="134">
        <f t="shared" si="15"/>
        <v>0</v>
      </c>
      <c r="AL12" s="134">
        <f t="shared" si="15"/>
        <v>0</v>
      </c>
      <c r="AM12" s="134">
        <f t="shared" si="15"/>
        <v>0</v>
      </c>
      <c r="AN12" s="134">
        <f t="shared" si="15"/>
        <v>0</v>
      </c>
      <c r="AO12" s="283"/>
      <c r="AP12" s="290"/>
      <c r="AQ12" s="298"/>
      <c r="AR12" s="306"/>
      <c r="AS12" s="266"/>
      <c r="AT12" s="267"/>
      <c r="AU12" s="267"/>
      <c r="AV12" s="267"/>
    </row>
    <row r="13" spans="1:48" s="9" customFormat="1" ht="9" customHeight="1" x14ac:dyDescent="0.2">
      <c r="A13" s="98"/>
      <c r="B13" s="23" t="s">
        <v>48</v>
      </c>
      <c r="C13" s="133" t="e">
        <f t="shared" si="1"/>
        <v>#DIV/0!</v>
      </c>
      <c r="D13" s="133" t="e">
        <f t="shared" si="2"/>
        <v>#DIV/0!</v>
      </c>
      <c r="E13" s="133" t="e">
        <f t="shared" si="3"/>
        <v>#DIV/0!</v>
      </c>
      <c r="F13" s="133" t="e">
        <f t="shared" si="4"/>
        <v>#DIV/0!</v>
      </c>
      <c r="G13" s="133" t="e">
        <f t="shared" si="5"/>
        <v>#DIV/0!</v>
      </c>
      <c r="H13" s="133">
        <f>I13/(MAKROPLAN!H48)</f>
        <v>0</v>
      </c>
      <c r="I13" s="134">
        <f>I459+I469+I479+I489</f>
        <v>0</v>
      </c>
      <c r="J13" s="134">
        <f t="shared" ref="J13:AN13" si="16">J459+J469+J479+J489</f>
        <v>0</v>
      </c>
      <c r="K13" s="134">
        <f t="shared" si="16"/>
        <v>0</v>
      </c>
      <c r="L13" s="134">
        <f t="shared" si="16"/>
        <v>0</v>
      </c>
      <c r="M13" s="134">
        <f t="shared" si="16"/>
        <v>0</v>
      </c>
      <c r="N13" s="134">
        <f t="shared" si="16"/>
        <v>0</v>
      </c>
      <c r="O13" s="134">
        <f t="shared" si="16"/>
        <v>0</v>
      </c>
      <c r="P13" s="134">
        <f t="shared" si="16"/>
        <v>0</v>
      </c>
      <c r="Q13" s="134">
        <f t="shared" si="16"/>
        <v>0</v>
      </c>
      <c r="R13" s="134">
        <f t="shared" si="16"/>
        <v>0</v>
      </c>
      <c r="S13" s="134">
        <f t="shared" si="16"/>
        <v>0</v>
      </c>
      <c r="T13" s="134">
        <f t="shared" si="16"/>
        <v>0</v>
      </c>
      <c r="U13" s="134">
        <f t="shared" si="16"/>
        <v>0</v>
      </c>
      <c r="V13" s="134">
        <f t="shared" si="16"/>
        <v>0</v>
      </c>
      <c r="W13" s="134">
        <f t="shared" si="16"/>
        <v>0</v>
      </c>
      <c r="X13" s="134">
        <f t="shared" si="16"/>
        <v>0</v>
      </c>
      <c r="Y13" s="134">
        <f t="shared" si="16"/>
        <v>0</v>
      </c>
      <c r="Z13" s="134">
        <f t="shared" si="16"/>
        <v>0</v>
      </c>
      <c r="AA13" s="134">
        <f t="shared" si="16"/>
        <v>0</v>
      </c>
      <c r="AB13" s="134">
        <f t="shared" si="16"/>
        <v>0</v>
      </c>
      <c r="AC13" s="134">
        <f t="shared" si="16"/>
        <v>0</v>
      </c>
      <c r="AD13" s="134">
        <f t="shared" si="16"/>
        <v>0</v>
      </c>
      <c r="AE13" s="134">
        <f t="shared" si="16"/>
        <v>0</v>
      </c>
      <c r="AF13" s="134">
        <f t="shared" si="16"/>
        <v>0</v>
      </c>
      <c r="AG13" s="134">
        <f t="shared" si="16"/>
        <v>0</v>
      </c>
      <c r="AH13" s="134">
        <f t="shared" si="16"/>
        <v>0</v>
      </c>
      <c r="AI13" s="134">
        <f t="shared" si="16"/>
        <v>0</v>
      </c>
      <c r="AJ13" s="134">
        <f t="shared" si="16"/>
        <v>0</v>
      </c>
      <c r="AK13" s="134">
        <f t="shared" si="16"/>
        <v>0</v>
      </c>
      <c r="AL13" s="134">
        <f t="shared" si="16"/>
        <v>0</v>
      </c>
      <c r="AM13" s="134">
        <f t="shared" si="16"/>
        <v>0</v>
      </c>
      <c r="AN13" s="134">
        <f t="shared" si="16"/>
        <v>0</v>
      </c>
      <c r="AO13" s="283"/>
      <c r="AP13" s="290"/>
      <c r="AQ13" s="298"/>
      <c r="AR13" s="306"/>
      <c r="AS13" s="266"/>
      <c r="AT13" s="267"/>
      <c r="AU13" s="267"/>
      <c r="AV13" s="267"/>
    </row>
    <row r="14" spans="1:48" s="9" customFormat="1" ht="9" customHeight="1" x14ac:dyDescent="0.2">
      <c r="A14" s="98"/>
      <c r="B14" s="23" t="s">
        <v>49</v>
      </c>
      <c r="C14" s="133" t="e">
        <f t="shared" si="1"/>
        <v>#DIV/0!</v>
      </c>
      <c r="D14" s="133" t="e">
        <f t="shared" si="2"/>
        <v>#DIV/0!</v>
      </c>
      <c r="E14" s="133" t="e">
        <f t="shared" si="3"/>
        <v>#DIV/0!</v>
      </c>
      <c r="F14" s="133" t="e">
        <f t="shared" si="4"/>
        <v>#DIV/0!</v>
      </c>
      <c r="G14" s="133" t="e">
        <f t="shared" si="5"/>
        <v>#DIV/0!</v>
      </c>
      <c r="H14" s="133">
        <f>I14/(MAKROPLAN!H52)</f>
        <v>0</v>
      </c>
      <c r="I14" s="134">
        <f>I499+I509+I519+I529</f>
        <v>0</v>
      </c>
      <c r="J14" s="134">
        <f t="shared" ref="J14:AN14" si="17">J499+J509+J519+J529</f>
        <v>0</v>
      </c>
      <c r="K14" s="134">
        <f t="shared" si="17"/>
        <v>0</v>
      </c>
      <c r="L14" s="134">
        <f t="shared" si="17"/>
        <v>0</v>
      </c>
      <c r="M14" s="134">
        <f t="shared" si="17"/>
        <v>0</v>
      </c>
      <c r="N14" s="134">
        <f t="shared" si="17"/>
        <v>0</v>
      </c>
      <c r="O14" s="134">
        <f t="shared" si="17"/>
        <v>0</v>
      </c>
      <c r="P14" s="134">
        <f t="shared" si="17"/>
        <v>0</v>
      </c>
      <c r="Q14" s="134">
        <f t="shared" si="17"/>
        <v>0</v>
      </c>
      <c r="R14" s="134">
        <f t="shared" si="17"/>
        <v>0</v>
      </c>
      <c r="S14" s="134">
        <f t="shared" si="17"/>
        <v>0</v>
      </c>
      <c r="T14" s="134">
        <f t="shared" si="17"/>
        <v>0</v>
      </c>
      <c r="U14" s="134">
        <f t="shared" si="17"/>
        <v>0</v>
      </c>
      <c r="V14" s="134">
        <f t="shared" si="17"/>
        <v>0</v>
      </c>
      <c r="W14" s="134">
        <f t="shared" si="17"/>
        <v>0</v>
      </c>
      <c r="X14" s="134">
        <f t="shared" si="17"/>
        <v>0</v>
      </c>
      <c r="Y14" s="134">
        <f t="shared" si="17"/>
        <v>0</v>
      </c>
      <c r="Z14" s="134">
        <f t="shared" si="17"/>
        <v>0</v>
      </c>
      <c r="AA14" s="134">
        <f t="shared" si="17"/>
        <v>0</v>
      </c>
      <c r="AB14" s="134">
        <f t="shared" si="17"/>
        <v>0</v>
      </c>
      <c r="AC14" s="134">
        <f t="shared" si="17"/>
        <v>0</v>
      </c>
      <c r="AD14" s="134">
        <f t="shared" si="17"/>
        <v>0</v>
      </c>
      <c r="AE14" s="134">
        <f t="shared" si="17"/>
        <v>0</v>
      </c>
      <c r="AF14" s="134">
        <f t="shared" si="17"/>
        <v>0</v>
      </c>
      <c r="AG14" s="134">
        <f t="shared" si="17"/>
        <v>0</v>
      </c>
      <c r="AH14" s="134">
        <f t="shared" si="17"/>
        <v>0</v>
      </c>
      <c r="AI14" s="134">
        <f t="shared" si="17"/>
        <v>0</v>
      </c>
      <c r="AJ14" s="134">
        <f t="shared" si="17"/>
        <v>0</v>
      </c>
      <c r="AK14" s="134">
        <f t="shared" si="17"/>
        <v>0</v>
      </c>
      <c r="AL14" s="134">
        <f t="shared" si="17"/>
        <v>0</v>
      </c>
      <c r="AM14" s="134">
        <f t="shared" si="17"/>
        <v>0</v>
      </c>
      <c r="AN14" s="134">
        <f t="shared" si="17"/>
        <v>0</v>
      </c>
      <c r="AO14" s="283"/>
      <c r="AP14" s="290"/>
      <c r="AQ14" s="298"/>
      <c r="AR14" s="306"/>
      <c r="AS14" s="266"/>
      <c r="AT14" s="267"/>
      <c r="AU14" s="267"/>
      <c r="AV14" s="267"/>
    </row>
    <row r="15" spans="1:48" s="9" customFormat="1" ht="9" customHeight="1" x14ac:dyDescent="0.2">
      <c r="A15" s="98"/>
      <c r="B15" s="23" t="s">
        <v>50</v>
      </c>
      <c r="C15" s="133">
        <f t="shared" si="1"/>
        <v>0.56007815043959619</v>
      </c>
      <c r="D15" s="133">
        <f t="shared" si="2"/>
        <v>0.18202979515828677</v>
      </c>
      <c r="E15" s="133">
        <f t="shared" si="3"/>
        <v>0.49625529143601427</v>
      </c>
      <c r="F15" s="133">
        <f t="shared" si="4"/>
        <v>0.37403179779861395</v>
      </c>
      <c r="G15" s="133">
        <f t="shared" si="5"/>
        <v>0.28329534353630736</v>
      </c>
      <c r="H15" s="133">
        <f>I15/(MAKROPLAN!H3)</f>
        <v>0.23295346628679967</v>
      </c>
      <c r="I15" s="134">
        <f>SUM(I2:I14)</f>
        <v>81.76666666666668</v>
      </c>
      <c r="J15" s="134">
        <f t="shared" ref="J15:AN15" si="18">SUM(J2:J14)</f>
        <v>51.183333333333337</v>
      </c>
      <c r="K15" s="134">
        <f t="shared" si="18"/>
        <v>0.5</v>
      </c>
      <c r="L15" s="134">
        <f t="shared" si="18"/>
        <v>5.916666666666667</v>
      </c>
      <c r="M15" s="134">
        <f t="shared" si="18"/>
        <v>4.8333333333333339</v>
      </c>
      <c r="N15" s="134">
        <f t="shared" si="18"/>
        <v>3.1666666666666665</v>
      </c>
      <c r="O15" s="134">
        <f t="shared" si="18"/>
        <v>10.983333333333333</v>
      </c>
      <c r="P15" s="134">
        <f t="shared" si="18"/>
        <v>0</v>
      </c>
      <c r="Q15" s="134">
        <f t="shared" si="18"/>
        <v>14.5</v>
      </c>
      <c r="R15" s="134">
        <f t="shared" si="18"/>
        <v>10.149999999999999</v>
      </c>
      <c r="S15" s="134">
        <f t="shared" si="18"/>
        <v>8.75</v>
      </c>
      <c r="T15" s="134">
        <f t="shared" si="18"/>
        <v>5.3333333333333339</v>
      </c>
      <c r="U15" s="134">
        <f t="shared" si="18"/>
        <v>0.66666666666666663</v>
      </c>
      <c r="V15" s="134">
        <f t="shared" si="18"/>
        <v>0.8833333333333333</v>
      </c>
      <c r="W15" s="134">
        <f t="shared" si="18"/>
        <v>0</v>
      </c>
      <c r="X15" s="134">
        <f t="shared" si="18"/>
        <v>18.083333333333332</v>
      </c>
      <c r="Y15" s="134">
        <f t="shared" si="18"/>
        <v>1.1666666666666667</v>
      </c>
      <c r="Z15" s="134">
        <f t="shared" si="18"/>
        <v>1.5</v>
      </c>
      <c r="AA15" s="134">
        <f t="shared" si="18"/>
        <v>0</v>
      </c>
      <c r="AB15" s="134">
        <f t="shared" si="18"/>
        <v>0.83333333333333337</v>
      </c>
      <c r="AC15" s="134">
        <f t="shared" si="18"/>
        <v>0</v>
      </c>
      <c r="AD15" s="134">
        <f t="shared" si="18"/>
        <v>0</v>
      </c>
      <c r="AE15" s="134">
        <f t="shared" si="18"/>
        <v>3.1666666666666665</v>
      </c>
      <c r="AF15" s="134">
        <f t="shared" si="18"/>
        <v>1.6666666666666665</v>
      </c>
      <c r="AG15" s="134">
        <f t="shared" si="18"/>
        <v>5.8333333333333339</v>
      </c>
      <c r="AH15" s="134">
        <f t="shared" si="18"/>
        <v>0</v>
      </c>
      <c r="AI15" s="134">
        <f t="shared" si="18"/>
        <v>0</v>
      </c>
      <c r="AJ15" s="134">
        <f t="shared" si="18"/>
        <v>2.25</v>
      </c>
      <c r="AK15" s="134">
        <f t="shared" si="18"/>
        <v>20</v>
      </c>
      <c r="AL15" s="134">
        <f t="shared" si="18"/>
        <v>28</v>
      </c>
      <c r="AM15" s="134">
        <f t="shared" si="18"/>
        <v>4</v>
      </c>
      <c r="AN15" s="134">
        <f t="shared" si="18"/>
        <v>0</v>
      </c>
      <c r="AO15" s="283"/>
      <c r="AP15" s="290"/>
      <c r="AQ15" s="298"/>
      <c r="AR15" s="306"/>
      <c r="AS15" s="266"/>
      <c r="AT15" s="268"/>
      <c r="AU15" s="267"/>
      <c r="AV15" s="267"/>
    </row>
    <row r="16" spans="1:48" s="21" customFormat="1" ht="4.5" customHeight="1" x14ac:dyDescent="0.2">
      <c r="A16" s="100"/>
      <c r="B16" s="178"/>
      <c r="C16" s="337" t="s">
        <v>135</v>
      </c>
      <c r="D16" s="340" t="s">
        <v>134</v>
      </c>
      <c r="E16" s="343" t="s">
        <v>130</v>
      </c>
      <c r="F16" s="346" t="s">
        <v>131</v>
      </c>
      <c r="G16" s="349" t="s">
        <v>133</v>
      </c>
      <c r="H16" s="352" t="s">
        <v>132</v>
      </c>
      <c r="I16" s="356" t="s">
        <v>215</v>
      </c>
      <c r="J16" s="362"/>
      <c r="K16" s="364" t="s">
        <v>103</v>
      </c>
      <c r="L16" s="365"/>
      <c r="M16" s="365"/>
      <c r="N16" s="365"/>
      <c r="O16" s="365"/>
      <c r="P16" s="366"/>
      <c r="Q16" s="389" t="s">
        <v>55</v>
      </c>
      <c r="R16" s="383" t="s">
        <v>104</v>
      </c>
      <c r="S16" s="384"/>
      <c r="T16" s="384"/>
      <c r="U16" s="384"/>
      <c r="V16" s="384"/>
      <c r="W16" s="385"/>
      <c r="X16" s="377" t="s">
        <v>60</v>
      </c>
      <c r="Y16" s="378"/>
      <c r="Z16" s="378"/>
      <c r="AA16" s="378"/>
      <c r="AB16" s="378"/>
      <c r="AC16" s="379"/>
      <c r="AD16" s="356" t="s">
        <v>33</v>
      </c>
      <c r="AE16" s="357"/>
      <c r="AF16" s="357"/>
      <c r="AG16" s="357"/>
      <c r="AH16" s="362"/>
      <c r="AI16" s="375" t="s">
        <v>101</v>
      </c>
      <c r="AJ16" s="360" t="s">
        <v>34</v>
      </c>
      <c r="AK16" s="356" t="s">
        <v>30</v>
      </c>
      <c r="AL16" s="357"/>
      <c r="AM16" s="357"/>
      <c r="AN16" s="357"/>
      <c r="AO16" s="371" t="s">
        <v>190</v>
      </c>
      <c r="AP16" s="371"/>
      <c r="AQ16" s="371"/>
      <c r="AR16" s="372"/>
      <c r="AS16" s="370" t="s">
        <v>190</v>
      </c>
      <c r="AT16" s="370"/>
      <c r="AU16" s="370"/>
      <c r="AV16" s="370"/>
    </row>
    <row r="17" spans="1:50" s="14" customFormat="1" ht="12.75" customHeight="1" x14ac:dyDescent="0.2">
      <c r="A17" s="101"/>
      <c r="B17" s="336"/>
      <c r="C17" s="338"/>
      <c r="D17" s="341"/>
      <c r="E17" s="344"/>
      <c r="F17" s="347"/>
      <c r="G17" s="350"/>
      <c r="H17" s="353"/>
      <c r="I17" s="358"/>
      <c r="J17" s="363"/>
      <c r="K17" s="367"/>
      <c r="L17" s="368"/>
      <c r="M17" s="368"/>
      <c r="N17" s="368"/>
      <c r="O17" s="368"/>
      <c r="P17" s="369"/>
      <c r="Q17" s="390"/>
      <c r="R17" s="386"/>
      <c r="S17" s="387"/>
      <c r="T17" s="387"/>
      <c r="U17" s="387"/>
      <c r="V17" s="387"/>
      <c r="W17" s="388"/>
      <c r="X17" s="380"/>
      <c r="Y17" s="381"/>
      <c r="Z17" s="381"/>
      <c r="AA17" s="381"/>
      <c r="AB17" s="381"/>
      <c r="AC17" s="382"/>
      <c r="AD17" s="358"/>
      <c r="AE17" s="359"/>
      <c r="AF17" s="359"/>
      <c r="AG17" s="359"/>
      <c r="AH17" s="363"/>
      <c r="AI17" s="376"/>
      <c r="AJ17" s="361"/>
      <c r="AK17" s="358"/>
      <c r="AL17" s="359"/>
      <c r="AM17" s="359"/>
      <c r="AN17" s="359"/>
      <c r="AO17" s="373"/>
      <c r="AP17" s="373"/>
      <c r="AQ17" s="373"/>
      <c r="AR17" s="374"/>
      <c r="AS17" s="370"/>
      <c r="AT17" s="370"/>
      <c r="AU17" s="370"/>
      <c r="AV17" s="370"/>
    </row>
    <row r="18" spans="1:50" s="9" customFormat="1" ht="29.25" customHeight="1" x14ac:dyDescent="0.2">
      <c r="A18" s="102"/>
      <c r="B18" s="336"/>
      <c r="C18" s="339"/>
      <c r="D18" s="342"/>
      <c r="E18" s="345"/>
      <c r="F18" s="348"/>
      <c r="G18" s="351"/>
      <c r="H18" s="354"/>
      <c r="I18" s="87" t="s">
        <v>35</v>
      </c>
      <c r="J18" s="27" t="s">
        <v>36</v>
      </c>
      <c r="K18" s="32" t="s">
        <v>17</v>
      </c>
      <c r="L18" s="34" t="s">
        <v>18</v>
      </c>
      <c r="M18" s="15" t="s">
        <v>19</v>
      </c>
      <c r="N18" s="35" t="s">
        <v>20</v>
      </c>
      <c r="O18" s="33" t="s">
        <v>21</v>
      </c>
      <c r="P18" s="16" t="s">
        <v>22</v>
      </c>
      <c r="Q18" s="129" t="s">
        <v>23</v>
      </c>
      <c r="R18" s="36" t="s">
        <v>17</v>
      </c>
      <c r="S18" s="38" t="s">
        <v>18</v>
      </c>
      <c r="T18" s="17" t="s">
        <v>19</v>
      </c>
      <c r="U18" s="39" t="s">
        <v>20</v>
      </c>
      <c r="V18" s="37" t="s">
        <v>21</v>
      </c>
      <c r="W18" s="18" t="s">
        <v>22</v>
      </c>
      <c r="X18" s="19" t="s">
        <v>56</v>
      </c>
      <c r="Y18" s="20" t="s">
        <v>57</v>
      </c>
      <c r="Z18" s="19" t="s">
        <v>58</v>
      </c>
      <c r="AA18" s="20" t="s">
        <v>59</v>
      </c>
      <c r="AB18" s="19" t="s">
        <v>24</v>
      </c>
      <c r="AC18" s="28" t="s">
        <v>25</v>
      </c>
      <c r="AD18" s="29" t="s">
        <v>27</v>
      </c>
      <c r="AE18" s="29" t="s">
        <v>28</v>
      </c>
      <c r="AF18" s="29" t="s">
        <v>54</v>
      </c>
      <c r="AG18" s="29" t="s">
        <v>26</v>
      </c>
      <c r="AH18" s="29" t="s">
        <v>14</v>
      </c>
      <c r="AI18" s="88" t="s">
        <v>102</v>
      </c>
      <c r="AJ18" s="29" t="s">
        <v>29</v>
      </c>
      <c r="AK18" s="29" t="s">
        <v>13</v>
      </c>
      <c r="AL18" s="29" t="s">
        <v>15</v>
      </c>
      <c r="AM18" s="29" t="s">
        <v>31</v>
      </c>
      <c r="AN18" s="215" t="s">
        <v>32</v>
      </c>
      <c r="AO18" s="261" t="s">
        <v>177</v>
      </c>
      <c r="AP18" s="239" t="s">
        <v>178</v>
      </c>
      <c r="AQ18" s="239" t="s">
        <v>179</v>
      </c>
      <c r="AR18" s="263" t="s">
        <v>180</v>
      </c>
      <c r="AS18" s="269" t="s">
        <v>177</v>
      </c>
      <c r="AT18" s="269" t="s">
        <v>178</v>
      </c>
      <c r="AU18" s="269" t="s">
        <v>179</v>
      </c>
      <c r="AV18" s="269" t="s">
        <v>180</v>
      </c>
    </row>
    <row r="19" spans="1:50" s="9" customFormat="1" ht="21.95" customHeight="1" x14ac:dyDescent="0.2">
      <c r="A19" s="100"/>
      <c r="B19" s="12"/>
      <c r="C19" s="355" t="s">
        <v>51</v>
      </c>
      <c r="D19" s="355"/>
      <c r="E19" s="355"/>
      <c r="F19" s="355" t="s">
        <v>52</v>
      </c>
      <c r="G19" s="355"/>
      <c r="H19" s="355"/>
      <c r="I19" s="70">
        <f>(K19+L19+M19+N19+O19+P19+R19+S19+T19+U19+V19+W19+AD19+AE19+AG19+(AH19/4)+X19+Y19+Z19+AA19+AB19+AC19)</f>
        <v>12.333333333333334</v>
      </c>
      <c r="J19" s="70">
        <f>(K19+L19+M19+N19+O19+P19+R19+S19+T19+U19+V19+W19)</f>
        <v>9.8333333333333339</v>
      </c>
      <c r="K19" s="71">
        <f t="shared" ref="K19:AJ19" si="19">SUM(K20:K26)/60</f>
        <v>0</v>
      </c>
      <c r="L19" s="72">
        <f t="shared" si="19"/>
        <v>1.1666666666666667</v>
      </c>
      <c r="M19" s="73">
        <f t="shared" si="19"/>
        <v>1.6666666666666667</v>
      </c>
      <c r="N19" s="74">
        <f t="shared" si="19"/>
        <v>0.5</v>
      </c>
      <c r="O19" s="75">
        <f t="shared" si="19"/>
        <v>1</v>
      </c>
      <c r="P19" s="76">
        <f t="shared" si="19"/>
        <v>0</v>
      </c>
      <c r="Q19" s="130">
        <f t="shared" si="19"/>
        <v>3.3333333333333335</v>
      </c>
      <c r="R19" s="77">
        <f t="shared" si="19"/>
        <v>1.8333333333333333</v>
      </c>
      <c r="S19" s="78">
        <f t="shared" si="19"/>
        <v>0.83333333333333337</v>
      </c>
      <c r="T19" s="79">
        <f t="shared" si="19"/>
        <v>2.3333333333333335</v>
      </c>
      <c r="U19" s="80">
        <f t="shared" si="19"/>
        <v>0.33333333333333331</v>
      </c>
      <c r="V19" s="81">
        <f t="shared" si="19"/>
        <v>0.16666666666666666</v>
      </c>
      <c r="W19" s="82">
        <f t="shared" si="19"/>
        <v>0</v>
      </c>
      <c r="X19" s="83">
        <f t="shared" si="19"/>
        <v>0</v>
      </c>
      <c r="Y19" s="84">
        <f t="shared" si="19"/>
        <v>0</v>
      </c>
      <c r="Z19" s="83">
        <f t="shared" si="19"/>
        <v>0</v>
      </c>
      <c r="AA19" s="84">
        <f t="shared" si="19"/>
        <v>0</v>
      </c>
      <c r="AB19" s="83">
        <f t="shared" si="19"/>
        <v>0.41666666666666669</v>
      </c>
      <c r="AC19" s="85">
        <f t="shared" si="19"/>
        <v>0</v>
      </c>
      <c r="AD19" s="86">
        <f t="shared" si="19"/>
        <v>0</v>
      </c>
      <c r="AE19" s="86">
        <f t="shared" si="19"/>
        <v>0.75</v>
      </c>
      <c r="AF19" s="86">
        <f t="shared" si="19"/>
        <v>0.66666666666666663</v>
      </c>
      <c r="AG19" s="86">
        <f t="shared" si="19"/>
        <v>1.3333333333333333</v>
      </c>
      <c r="AH19" s="86">
        <f t="shared" si="19"/>
        <v>0</v>
      </c>
      <c r="AI19" s="89">
        <f t="shared" si="19"/>
        <v>0</v>
      </c>
      <c r="AJ19" s="86">
        <f t="shared" si="19"/>
        <v>0.75</v>
      </c>
      <c r="AK19" s="24">
        <f t="shared" ref="AK19:AN19" si="20">SUM(AK20:AK26)</f>
        <v>7</v>
      </c>
      <c r="AL19" s="24">
        <f t="shared" si="20"/>
        <v>11</v>
      </c>
      <c r="AM19" s="24">
        <f t="shared" si="20"/>
        <v>1</v>
      </c>
      <c r="AN19" s="216">
        <f t="shared" si="20"/>
        <v>0</v>
      </c>
      <c r="AO19" s="280">
        <f>VÁHY!$AF$7</f>
        <v>2.5714285714285716</v>
      </c>
      <c r="AP19" s="291">
        <f>VÁHY!$AG$7</f>
        <v>6.7499999999999991</v>
      </c>
      <c r="AQ19" s="299">
        <f>VÁHY!$AH$7</f>
        <v>9.6428571428571406</v>
      </c>
      <c r="AR19" s="307">
        <f>VÁHY!$AI$7</f>
        <v>11.25</v>
      </c>
      <c r="AS19" s="270"/>
      <c r="AT19" s="271"/>
      <c r="AU19" s="271"/>
      <c r="AV19" s="271"/>
    </row>
    <row r="20" spans="1:50" s="11" customFormat="1" ht="21.95" customHeight="1" x14ac:dyDescent="0.2">
      <c r="A20" s="103"/>
      <c r="B20" s="30">
        <v>42674</v>
      </c>
      <c r="C20" s="334" t="s">
        <v>61</v>
      </c>
      <c r="D20" s="334"/>
      <c r="E20" s="334"/>
      <c r="F20" s="334" t="s">
        <v>68</v>
      </c>
      <c r="G20" s="334"/>
      <c r="H20" s="334"/>
      <c r="I20" s="70">
        <f t="shared" ref="I20:I26" si="21">(K20+L20+M20+N20+O20+P20+R20+S20+T20+U20+V20+W20+AD20+AE20+AG20+(AH20/4)+X20+Y20+Z20+AA20+AB20+AC20)/60</f>
        <v>1.75</v>
      </c>
      <c r="J20" s="70">
        <f t="shared" ref="J20:J26" si="22">(K20+L20+M20+N20+O20+P20+R20+S20+T20+U20+V20+W20)/60</f>
        <v>1.3333333333333333</v>
      </c>
      <c r="K20" s="40"/>
      <c r="L20" s="41"/>
      <c r="M20" s="42"/>
      <c r="N20" s="43"/>
      <c r="O20" s="44"/>
      <c r="P20" s="45"/>
      <c r="Q20" s="131"/>
      <c r="R20" s="46">
        <v>30</v>
      </c>
      <c r="S20" s="47">
        <v>50</v>
      </c>
      <c r="T20" s="48"/>
      <c r="U20" s="49"/>
      <c r="V20" s="50"/>
      <c r="W20" s="51"/>
      <c r="X20" s="52"/>
      <c r="Y20" s="53"/>
      <c r="Z20" s="52"/>
      <c r="AA20" s="53"/>
      <c r="AB20" s="52">
        <v>25</v>
      </c>
      <c r="AC20" s="54"/>
      <c r="AD20" s="25"/>
      <c r="AE20" s="25"/>
      <c r="AF20" s="25">
        <v>20</v>
      </c>
      <c r="AG20" s="25"/>
      <c r="AH20" s="25"/>
      <c r="AI20" s="90"/>
      <c r="AJ20" s="25"/>
      <c r="AK20" s="25">
        <v>1</v>
      </c>
      <c r="AL20" s="25">
        <v>2</v>
      </c>
      <c r="AM20" s="25"/>
      <c r="AN20" s="217"/>
      <c r="AO20" s="280">
        <f t="shared" ref="AO20:AR26" si="23">AS20/60</f>
        <v>1.7083333333333333</v>
      </c>
      <c r="AP20" s="291">
        <f t="shared" si="23"/>
        <v>1.7083333333333333</v>
      </c>
      <c r="AQ20" s="299">
        <f t="shared" si="23"/>
        <v>1.7083333333333333</v>
      </c>
      <c r="AR20" s="307">
        <f t="shared" si="23"/>
        <v>1.7083333333333333</v>
      </c>
      <c r="AS20" s="272">
        <f>((((K20*VÁHY!$B$7)+(L20*VÁHY!$C$7)+(M20*VÁHY!$D$7)+(N20*VÁHY!$E$7)+(O20*VÁHY!$F$7)+(P20*VÁHY!$G$7))*VÁHY!$H$7)+((R20*VÁHY!$I$7)+(S20*VÁHY!$J$7)+(T20*VÁHY!$K$7)+(U20*VÁHY!$L$7)+(V20*VÁHY!$M$7)+(W20*VÁHY!$N$7))+(X20*VÁHY!$O$7+Y20*VÁHY!$P$7+Z20*VÁHY!$Q$7+AA20*VÁHY!$R$7+AB20*VÁHY!$S$7+AC20*VÁHY!$T$7)+(AD20*VÁHY!$U$7+AE20*VÁHY!$V$7+AG20*VÁHY!$X$7+AH20*VÁHY!$Y$7))*(1+(AM20*VÁHY!$AD$7))+(AJ20*VÁHY!$AA$7)</f>
        <v>102.5</v>
      </c>
      <c r="AT20" s="272">
        <f>AS20+AS15+AS14</f>
        <v>102.5</v>
      </c>
      <c r="AU20" s="272">
        <f>AS20+AS15+AS14+AS13+AS12</f>
        <v>102.5</v>
      </c>
      <c r="AV20" s="272">
        <f>AS20+AS15+AS14+AS13+AS12+AS11+AS10</f>
        <v>102.5</v>
      </c>
      <c r="AX20" s="260"/>
    </row>
    <row r="21" spans="1:50" s="10" customFormat="1" ht="21.95" customHeight="1" x14ac:dyDescent="0.2">
      <c r="A21" s="104"/>
      <c r="B21" s="31">
        <v>42675</v>
      </c>
      <c r="C21" s="334"/>
      <c r="D21" s="334"/>
      <c r="E21" s="334"/>
      <c r="F21" s="334" t="s">
        <v>175</v>
      </c>
      <c r="G21" s="334"/>
      <c r="H21" s="334"/>
      <c r="I21" s="70">
        <f t="shared" si="21"/>
        <v>1.0833333333333333</v>
      </c>
      <c r="J21" s="70">
        <f t="shared" si="22"/>
        <v>1.0833333333333333</v>
      </c>
      <c r="K21" s="55"/>
      <c r="L21" s="56">
        <v>20</v>
      </c>
      <c r="M21" s="57"/>
      <c r="N21" s="58"/>
      <c r="O21" s="59">
        <v>20</v>
      </c>
      <c r="P21" s="60"/>
      <c r="Q21" s="132"/>
      <c r="R21" s="61">
        <v>25</v>
      </c>
      <c r="S21" s="62"/>
      <c r="T21" s="63"/>
      <c r="U21" s="64"/>
      <c r="V21" s="65"/>
      <c r="W21" s="66"/>
      <c r="X21" s="67"/>
      <c r="Y21" s="68"/>
      <c r="Z21" s="67"/>
      <c r="AA21" s="68"/>
      <c r="AB21" s="67"/>
      <c r="AC21" s="69"/>
      <c r="AD21" s="26"/>
      <c r="AE21" s="26"/>
      <c r="AF21" s="26"/>
      <c r="AG21" s="26"/>
      <c r="AH21" s="26"/>
      <c r="AI21" s="91"/>
      <c r="AJ21" s="26"/>
      <c r="AK21" s="26">
        <v>1</v>
      </c>
      <c r="AL21" s="26">
        <v>1</v>
      </c>
      <c r="AM21" s="26"/>
      <c r="AN21" s="218"/>
      <c r="AO21" s="280">
        <f t="shared" si="23"/>
        <v>1.4333333333333333</v>
      </c>
      <c r="AP21" s="291">
        <f t="shared" si="23"/>
        <v>3.1416666666666666</v>
      </c>
      <c r="AQ21" s="299">
        <f t="shared" si="23"/>
        <v>3.1416666666666666</v>
      </c>
      <c r="AR21" s="307">
        <f t="shared" si="23"/>
        <v>3.1416666666666666</v>
      </c>
      <c r="AS21" s="272">
        <f>((((K21*VÁHY!$B$7)+(L21*VÁHY!$C$7)+(M21*VÁHY!$D$7)+(N21*VÁHY!$E$7)+(O21*VÁHY!$F$7)+(P21*VÁHY!$G$7))*VÁHY!$H$7)+((R21*VÁHY!$I$7)+(S21*VÁHY!$J$7)+(T21*VÁHY!$K$7)+(U21*VÁHY!$L$7)+(V21*VÁHY!$M$7)+(W21*VÁHY!$N$7))+(X21*VÁHY!$O$7+Y21*VÁHY!$P$7+Z21*VÁHY!$Q$7+AA21*VÁHY!$R$7+AB21*VÁHY!$S$7+AC21*VÁHY!$T$7)+(AD21*VÁHY!$U$7+AE21*VÁHY!$V$7+AG21*VÁHY!$X$7+AH21*VÁHY!$Y$7))*(1+(AM21*VÁHY!$AD$7))+(AJ21*VÁHY!$AA$7)</f>
        <v>86</v>
      </c>
      <c r="AT21" s="273">
        <f>AS21+AS20+AS15</f>
        <v>188.5</v>
      </c>
      <c r="AU21" s="272">
        <f>AS21+AS20+AS15+AS14+AS13</f>
        <v>188.5</v>
      </c>
      <c r="AV21" s="272">
        <f>AS21+AS20+AS15+AS14+AS13+AS12+AS11</f>
        <v>188.5</v>
      </c>
      <c r="AX21" s="260"/>
    </row>
    <row r="22" spans="1:50" s="10" customFormat="1" ht="21.95" customHeight="1" x14ac:dyDescent="0.2">
      <c r="A22" s="104"/>
      <c r="B22" s="31">
        <v>42676</v>
      </c>
      <c r="C22" s="334" t="s">
        <v>62</v>
      </c>
      <c r="D22" s="334"/>
      <c r="E22" s="334"/>
      <c r="F22" s="334" t="s">
        <v>63</v>
      </c>
      <c r="G22" s="334"/>
      <c r="H22" s="334"/>
      <c r="I22" s="70">
        <f t="shared" si="21"/>
        <v>2</v>
      </c>
      <c r="J22" s="70">
        <f t="shared" si="22"/>
        <v>2</v>
      </c>
      <c r="K22" s="55"/>
      <c r="L22" s="56"/>
      <c r="M22" s="57">
        <v>70</v>
      </c>
      <c r="N22" s="58"/>
      <c r="O22" s="59"/>
      <c r="P22" s="60"/>
      <c r="Q22" s="132">
        <v>70</v>
      </c>
      <c r="R22" s="61"/>
      <c r="S22" s="62"/>
      <c r="T22" s="63">
        <v>50</v>
      </c>
      <c r="U22" s="64"/>
      <c r="V22" s="65"/>
      <c r="W22" s="66"/>
      <c r="X22" s="67"/>
      <c r="Y22" s="68"/>
      <c r="Z22" s="67"/>
      <c r="AA22" s="68"/>
      <c r="AB22" s="67"/>
      <c r="AC22" s="69"/>
      <c r="AD22" s="26"/>
      <c r="AE22" s="26"/>
      <c r="AF22" s="26"/>
      <c r="AG22" s="26"/>
      <c r="AH22" s="26"/>
      <c r="AI22" s="91"/>
      <c r="AJ22" s="26"/>
      <c r="AK22" s="26">
        <v>1</v>
      </c>
      <c r="AL22" s="26">
        <v>2</v>
      </c>
      <c r="AM22" s="26"/>
      <c r="AN22" s="218"/>
      <c r="AO22" s="280">
        <f t="shared" si="23"/>
        <v>3.0874999999999999</v>
      </c>
      <c r="AP22" s="291">
        <f t="shared" si="23"/>
        <v>6.229166666666667</v>
      </c>
      <c r="AQ22" s="299">
        <f t="shared" si="23"/>
        <v>6.229166666666667</v>
      </c>
      <c r="AR22" s="307">
        <f t="shared" si="23"/>
        <v>6.229166666666667</v>
      </c>
      <c r="AS22" s="272">
        <f>((((K22*VÁHY!$B$7)+(L22*VÁHY!$C$7)+(M22*VÁHY!$D$7)+(N22*VÁHY!$E$7)+(O22*VÁHY!$F$7)+(P22*VÁHY!$G$7))*VÁHY!$H$7)+((R22*VÁHY!$I$7)+(S22*VÁHY!$J$7)+(T22*VÁHY!$K$7)+(U22*VÁHY!$L$7)+(V22*VÁHY!$M$7)+(W22*VÁHY!$N$7))+(X22*VÁHY!$O$7+Y22*VÁHY!$P$7+Z22*VÁHY!$Q$7+AA22*VÁHY!$R$7+AB22*VÁHY!$S$7+AC22*VÁHY!$T$7)+(AD22*VÁHY!$U$7+AE22*VÁHY!$V$7+AG22*VÁHY!$X$7+AH22*VÁHY!$Y$7))*(1+(AM22*VÁHY!$AD$7))+(AJ22*VÁHY!$AA$7)</f>
        <v>185.25</v>
      </c>
      <c r="AT22" s="273">
        <f>AS22+AS21+AS20</f>
        <v>373.75</v>
      </c>
      <c r="AU22" s="272">
        <f>AS22+AS21+AS20+AS15+AS14</f>
        <v>373.75</v>
      </c>
      <c r="AV22" s="272">
        <f>AS22+AS21+AS20+AS15+AS14+AS13+AS12</f>
        <v>373.75</v>
      </c>
      <c r="AX22" s="260"/>
    </row>
    <row r="23" spans="1:50" s="10" customFormat="1" ht="21.95" customHeight="1" x14ac:dyDescent="0.2">
      <c r="A23" s="104"/>
      <c r="B23" s="30">
        <v>42677</v>
      </c>
      <c r="C23" s="334" t="s">
        <v>64</v>
      </c>
      <c r="D23" s="334"/>
      <c r="E23" s="334"/>
      <c r="F23" s="334" t="s">
        <v>69</v>
      </c>
      <c r="G23" s="334"/>
      <c r="H23" s="334"/>
      <c r="I23" s="70">
        <f t="shared" si="21"/>
        <v>1.9166666666666667</v>
      </c>
      <c r="J23" s="70">
        <f t="shared" si="22"/>
        <v>1.1666666666666667</v>
      </c>
      <c r="K23" s="55"/>
      <c r="L23" s="56"/>
      <c r="M23" s="57"/>
      <c r="N23" s="58"/>
      <c r="O23" s="59"/>
      <c r="P23" s="60"/>
      <c r="Q23" s="132"/>
      <c r="R23" s="61"/>
      <c r="S23" s="62"/>
      <c r="T23" s="63">
        <v>50</v>
      </c>
      <c r="U23" s="64">
        <v>20</v>
      </c>
      <c r="V23" s="65"/>
      <c r="W23" s="66"/>
      <c r="X23" s="67"/>
      <c r="Y23" s="68"/>
      <c r="Z23" s="67"/>
      <c r="AA23" s="68"/>
      <c r="AB23" s="67"/>
      <c r="AC23" s="69"/>
      <c r="AD23" s="26"/>
      <c r="AE23" s="26">
        <v>45</v>
      </c>
      <c r="AF23" s="26">
        <v>20</v>
      </c>
      <c r="AG23" s="26"/>
      <c r="AH23" s="26"/>
      <c r="AI23" s="91"/>
      <c r="AJ23" s="26"/>
      <c r="AK23" s="26">
        <v>1</v>
      </c>
      <c r="AL23" s="26">
        <v>2</v>
      </c>
      <c r="AM23" s="26"/>
      <c r="AN23" s="218"/>
      <c r="AO23" s="280">
        <f t="shared" si="23"/>
        <v>3.0416666666666665</v>
      </c>
      <c r="AP23" s="291">
        <f t="shared" si="23"/>
        <v>7.5625</v>
      </c>
      <c r="AQ23" s="299">
        <f t="shared" si="23"/>
        <v>9.2708333333333339</v>
      </c>
      <c r="AR23" s="307">
        <f t="shared" si="23"/>
        <v>9.2708333333333339</v>
      </c>
      <c r="AS23" s="272">
        <f>((((K23*VÁHY!$B$7)+(L23*VÁHY!$C$7)+(M23*VÁHY!$D$7)+(N23*VÁHY!$E$7)+(O23*VÁHY!$F$7)+(P23*VÁHY!$G$7))*VÁHY!$H$7)+((R23*VÁHY!$I$7)+(S23*VÁHY!$J$7)+(T23*VÁHY!$K$7)+(U23*VÁHY!$L$7)+(V23*VÁHY!$M$7)+(W23*VÁHY!$N$7))+(X23*VÁHY!$O$7+Y23*VÁHY!$P$7+Z23*VÁHY!$Q$7+AA23*VÁHY!$R$7+AB23*VÁHY!$S$7+AC23*VÁHY!$T$7)+(AD23*VÁHY!$U$7+AE23*VÁHY!$V$7+AG23*VÁHY!$X$7+AH23*VÁHY!$Y$7))*(1+(AM23*VÁHY!$AD$7))+(AJ23*VÁHY!$AA$7)</f>
        <v>182.5</v>
      </c>
      <c r="AT23" s="273">
        <f>AS23+AS22+AS21</f>
        <v>453.75</v>
      </c>
      <c r="AU23" s="272">
        <f>AS23+AS22+AS21+AS20+AS15</f>
        <v>556.25</v>
      </c>
      <c r="AV23" s="272">
        <f>AS23+AS22+AS21+AS20+AS15+AS14+AS13</f>
        <v>556.25</v>
      </c>
      <c r="AX23" s="260"/>
    </row>
    <row r="24" spans="1:50" s="10" customFormat="1" ht="21.95" customHeight="1" x14ac:dyDescent="0.2">
      <c r="A24" s="104"/>
      <c r="B24" s="31">
        <v>42678</v>
      </c>
      <c r="C24" s="334"/>
      <c r="D24" s="334"/>
      <c r="E24" s="334"/>
      <c r="F24" s="334" t="s">
        <v>65</v>
      </c>
      <c r="G24" s="334"/>
      <c r="H24" s="334"/>
      <c r="I24" s="70">
        <f t="shared" si="21"/>
        <v>1.8333333333333333</v>
      </c>
      <c r="J24" s="70">
        <f t="shared" si="22"/>
        <v>0.5</v>
      </c>
      <c r="K24" s="55"/>
      <c r="L24" s="56"/>
      <c r="M24" s="57"/>
      <c r="N24" s="58"/>
      <c r="O24" s="59"/>
      <c r="P24" s="60"/>
      <c r="Q24" s="132"/>
      <c r="R24" s="61">
        <v>30</v>
      </c>
      <c r="S24" s="62"/>
      <c r="T24" s="63"/>
      <c r="U24" s="64"/>
      <c r="V24" s="65"/>
      <c r="W24" s="66"/>
      <c r="X24" s="67"/>
      <c r="Y24" s="68"/>
      <c r="Z24" s="67"/>
      <c r="AA24" s="68"/>
      <c r="AB24" s="67"/>
      <c r="AC24" s="69"/>
      <c r="AD24" s="26"/>
      <c r="AE24" s="26"/>
      <c r="AF24" s="26"/>
      <c r="AG24" s="26">
        <v>80</v>
      </c>
      <c r="AH24" s="26"/>
      <c r="AI24" s="91"/>
      <c r="AJ24" s="26"/>
      <c r="AK24" s="26">
        <v>1</v>
      </c>
      <c r="AL24" s="26">
        <v>1</v>
      </c>
      <c r="AM24" s="26"/>
      <c r="AN24" s="218"/>
      <c r="AO24" s="280">
        <f t="shared" si="23"/>
        <v>1.5833333333333333</v>
      </c>
      <c r="AP24" s="291">
        <f t="shared" si="23"/>
        <v>7.7125000000000004</v>
      </c>
      <c r="AQ24" s="299">
        <f t="shared" si="23"/>
        <v>10.854166666666666</v>
      </c>
      <c r="AR24" s="307">
        <f t="shared" si="23"/>
        <v>10.854166666666666</v>
      </c>
      <c r="AS24" s="272">
        <f>((((K24*VÁHY!$B$7)+(L24*VÁHY!$C$7)+(M24*VÁHY!$D$7)+(N24*VÁHY!$E$7)+(O24*VÁHY!$F$7)+(P24*VÁHY!$G$7))*VÁHY!$H$7)+((R24*VÁHY!$I$7)+(S24*VÁHY!$J$7)+(T24*VÁHY!$K$7)+(U24*VÁHY!$L$7)+(V24*VÁHY!$M$7)+(W24*VÁHY!$N$7))+(X24*VÁHY!$O$7+Y24*VÁHY!$P$7+Z24*VÁHY!$Q$7+AA24*VÁHY!$R$7+AB24*VÁHY!$S$7+AC24*VÁHY!$T$7)+(AD24*VÁHY!$U$7+AE24*VÁHY!$V$7+AG24*VÁHY!$X$7+AH24*VÁHY!$Y$7))*(1+(AM24*VÁHY!$AD$7))+(AJ24*VÁHY!$AA$7)</f>
        <v>95</v>
      </c>
      <c r="AT24" s="273">
        <f>AS24+AS23+AS22</f>
        <v>462.75</v>
      </c>
      <c r="AU24" s="272">
        <f t="shared" ref="AU24:AU26" si="24">AS24+AS23+AS22+AS21+AS20</f>
        <v>651.25</v>
      </c>
      <c r="AV24" s="272">
        <f>AS24+AS23+AS22+AS21+AS20+AS15+AS14</f>
        <v>651.25</v>
      </c>
      <c r="AX24" s="260"/>
    </row>
    <row r="25" spans="1:50" s="10" customFormat="1" ht="21.95" customHeight="1" x14ac:dyDescent="0.2">
      <c r="A25" s="104"/>
      <c r="B25" s="31">
        <v>42679</v>
      </c>
      <c r="C25" s="334" t="s">
        <v>70</v>
      </c>
      <c r="D25" s="334"/>
      <c r="E25" s="334"/>
      <c r="F25" s="334" t="s">
        <v>71</v>
      </c>
      <c r="G25" s="334"/>
      <c r="H25" s="334"/>
      <c r="I25" s="70">
        <f t="shared" si="21"/>
        <v>2.25</v>
      </c>
      <c r="J25" s="70">
        <f t="shared" si="22"/>
        <v>2.25</v>
      </c>
      <c r="K25" s="55"/>
      <c r="L25" s="56">
        <v>20</v>
      </c>
      <c r="M25" s="57"/>
      <c r="N25" s="58"/>
      <c r="O25" s="59">
        <v>40</v>
      </c>
      <c r="P25" s="60"/>
      <c r="Q25" s="132">
        <v>40</v>
      </c>
      <c r="R25" s="61">
        <v>25</v>
      </c>
      <c r="S25" s="62"/>
      <c r="T25" s="63">
        <v>40</v>
      </c>
      <c r="U25" s="64"/>
      <c r="V25" s="65">
        <v>10</v>
      </c>
      <c r="W25" s="66"/>
      <c r="X25" s="67"/>
      <c r="Y25" s="68"/>
      <c r="Z25" s="67"/>
      <c r="AA25" s="68"/>
      <c r="AB25" s="67"/>
      <c r="AC25" s="69"/>
      <c r="AD25" s="26"/>
      <c r="AE25" s="26"/>
      <c r="AF25" s="26"/>
      <c r="AG25" s="26"/>
      <c r="AH25" s="26"/>
      <c r="AI25" s="91"/>
      <c r="AJ25" s="26"/>
      <c r="AK25" s="26">
        <v>1</v>
      </c>
      <c r="AL25" s="26">
        <v>2</v>
      </c>
      <c r="AM25" s="26">
        <v>1</v>
      </c>
      <c r="AN25" s="218"/>
      <c r="AO25" s="280">
        <f t="shared" si="23"/>
        <v>3.7250000000000001</v>
      </c>
      <c r="AP25" s="291">
        <f t="shared" si="23"/>
        <v>8.35</v>
      </c>
      <c r="AQ25" s="299">
        <f t="shared" si="23"/>
        <v>12.870833333333334</v>
      </c>
      <c r="AR25" s="307">
        <f t="shared" si="23"/>
        <v>14.579166666666667</v>
      </c>
      <c r="AS25" s="272">
        <f>((((K25*VÁHY!$B$7)+(L25*VÁHY!$C$7)+(M25*VÁHY!$D$7)+(N25*VÁHY!$E$7)+(O25*VÁHY!$F$7)+(P25*VÁHY!$G$7))*VÁHY!$H$7)+((R25*VÁHY!$I$7)+(S25*VÁHY!$J$7)+(T25*VÁHY!$K$7)+(U25*VÁHY!$L$7)+(V25*VÁHY!$M$7)+(W25*VÁHY!$N$7))+(X25*VÁHY!$O$7+Y25*VÁHY!$P$7+Z25*VÁHY!$Q$7+AA25*VÁHY!$R$7+AB25*VÁHY!$S$7+AC25*VÁHY!$T$7)+(AD25*VÁHY!$U$7+AE25*VÁHY!$V$7+AG25*VÁHY!$X$7+AH25*VÁHY!$Y$7))*(1+(AM25*VÁHY!$AD$7))+(AJ25*VÁHY!$AA$7)</f>
        <v>223.5</v>
      </c>
      <c r="AT25" s="273">
        <f>AS25+AS24+AS23</f>
        <v>501</v>
      </c>
      <c r="AU25" s="272">
        <f t="shared" si="24"/>
        <v>772.25</v>
      </c>
      <c r="AV25" s="272">
        <f>AS25+AS24+AS23+AS22+AS21+AS20+AS15</f>
        <v>874.75</v>
      </c>
      <c r="AX25" s="260"/>
    </row>
    <row r="26" spans="1:50" s="10" customFormat="1" ht="21.95" customHeight="1" thickBot="1" x14ac:dyDescent="0.25">
      <c r="A26" s="104"/>
      <c r="B26" s="30">
        <v>42680</v>
      </c>
      <c r="C26" s="335" t="s">
        <v>66</v>
      </c>
      <c r="D26" s="335"/>
      <c r="E26" s="335"/>
      <c r="F26" s="335" t="s">
        <v>67</v>
      </c>
      <c r="G26" s="335"/>
      <c r="H26" s="335"/>
      <c r="I26" s="70">
        <f t="shared" si="21"/>
        <v>1.5</v>
      </c>
      <c r="J26" s="70">
        <f t="shared" si="22"/>
        <v>1.5</v>
      </c>
      <c r="K26" s="55"/>
      <c r="L26" s="56">
        <v>30</v>
      </c>
      <c r="M26" s="57">
        <v>30</v>
      </c>
      <c r="N26" s="58">
        <v>30</v>
      </c>
      <c r="O26" s="59"/>
      <c r="P26" s="60"/>
      <c r="Q26" s="132">
        <v>90</v>
      </c>
      <c r="R26" s="61"/>
      <c r="S26" s="62"/>
      <c r="T26" s="63"/>
      <c r="U26" s="64"/>
      <c r="V26" s="65"/>
      <c r="W26" s="66"/>
      <c r="X26" s="67"/>
      <c r="Y26" s="68"/>
      <c r="Z26" s="67"/>
      <c r="AA26" s="68"/>
      <c r="AB26" s="67"/>
      <c r="AC26" s="69"/>
      <c r="AD26" s="26"/>
      <c r="AE26" s="26"/>
      <c r="AF26" s="26"/>
      <c r="AG26" s="26"/>
      <c r="AH26" s="26"/>
      <c r="AI26" s="91"/>
      <c r="AJ26" s="26">
        <v>45</v>
      </c>
      <c r="AK26" s="26">
        <v>1</v>
      </c>
      <c r="AL26" s="26">
        <v>1</v>
      </c>
      <c r="AM26" s="26"/>
      <c r="AN26" s="218"/>
      <c r="AO26" s="280">
        <f t="shared" si="23"/>
        <v>1.9875</v>
      </c>
      <c r="AP26" s="291">
        <f t="shared" si="23"/>
        <v>7.2958333333333334</v>
      </c>
      <c r="AQ26" s="299">
        <f t="shared" si="23"/>
        <v>13.425000000000001</v>
      </c>
      <c r="AR26" s="307">
        <f t="shared" si="23"/>
        <v>16.566666666666666</v>
      </c>
      <c r="AS26" s="272">
        <f>((((K26*VÁHY!$B$7)+(L26*VÁHY!$C$7)+(M26*VÁHY!$D$7)+(N26*VÁHY!$E$7)+(O26*VÁHY!$F$7)+(P26*VÁHY!$G$7))*VÁHY!$H$7)+((R26*VÁHY!$I$7)+(S26*VÁHY!$J$7)+(T26*VÁHY!$K$7)+(U26*VÁHY!$L$7)+(V26*VÁHY!$M$7)+(W26*VÁHY!$N$7))+(X26*VÁHY!$O$7+Y26*VÁHY!$P$7+Z26*VÁHY!$Q$7+AA26*VÁHY!$R$7+AB26*VÁHY!$S$7+AC26*VÁHY!$T$7)+(AD26*VÁHY!$U$7+AE26*VÁHY!$V$7+AG26*VÁHY!$X$7+AH26*VÁHY!$Y$7))*(1+(AM26*VÁHY!$AD$7))+(AJ26*VÁHY!$AA$7)</f>
        <v>119.25</v>
      </c>
      <c r="AT26" s="273">
        <f>AS26+AS25+AS24</f>
        <v>437.75</v>
      </c>
      <c r="AU26" s="272">
        <f t="shared" si="24"/>
        <v>805.5</v>
      </c>
      <c r="AV26" s="272">
        <f t="shared" ref="AV26" si="25">AS26+AS25+AS24+AS23+AS22+AS21+AS20</f>
        <v>994</v>
      </c>
      <c r="AX26" s="260"/>
    </row>
    <row r="27" spans="1:50" s="10" customFormat="1" ht="14.25" thickTop="1" thickBot="1" x14ac:dyDescent="0.25">
      <c r="A27" s="105"/>
      <c r="B27" s="106"/>
      <c r="C27" s="114">
        <f>(L19+M19+N19+S19+T19+U19)/J19</f>
        <v>0.69491525423728806</v>
      </c>
      <c r="D27" s="107">
        <f>(O19+P19+V19+W19+Y19+AA19)/(K19+L19+M19+N19+O19+P19+R19+S19+T19+U19+V19+W19+X19+Y19+Z19+AA19+AB19+AC19)</f>
        <v>0.11382113821138212</v>
      </c>
      <c r="E27" s="108">
        <f>(K19+L19+M19+N19+O19+P19)/J19</f>
        <v>0.44067796610169496</v>
      </c>
      <c r="F27" s="109">
        <f>1-J19/I19</f>
        <v>0.20270270270270274</v>
      </c>
      <c r="G27" s="125">
        <f>Q19/J19</f>
        <v>0.33898305084745761</v>
      </c>
      <c r="H27" s="127">
        <f>I19/(MAKROPLAN!E4)</f>
        <v>3.0833333333333335</v>
      </c>
      <c r="I27" s="110"/>
      <c r="J27" s="111"/>
      <c r="K27" s="111"/>
      <c r="L27" s="111"/>
      <c r="M27" s="111"/>
      <c r="N27" s="111"/>
      <c r="O27" s="110"/>
      <c r="P27" s="111"/>
      <c r="Q27" s="111"/>
      <c r="R27" s="111"/>
      <c r="S27" s="111"/>
      <c r="T27" s="111"/>
      <c r="U27" s="111"/>
      <c r="V27" s="110"/>
      <c r="W27" s="111"/>
      <c r="X27" s="111"/>
      <c r="Y27" s="111"/>
      <c r="Z27" s="111"/>
      <c r="AA27" s="111"/>
      <c r="AB27" s="110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284"/>
      <c r="AP27" s="292"/>
      <c r="AQ27" s="300"/>
      <c r="AR27" s="308"/>
      <c r="AS27" s="274"/>
      <c r="AT27" s="275"/>
      <c r="AU27" s="275"/>
      <c r="AV27" s="275"/>
    </row>
    <row r="28" spans="1:50" ht="19.5" customHeight="1" thickTop="1" x14ac:dyDescent="0.2">
      <c r="A28" s="112"/>
      <c r="B28" s="106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285"/>
      <c r="AP28" s="293"/>
      <c r="AQ28" s="301"/>
      <c r="AR28" s="309"/>
    </row>
    <row r="29" spans="1:50" s="9" customFormat="1" ht="21.95" customHeight="1" x14ac:dyDescent="0.2">
      <c r="A29" s="100"/>
      <c r="B29" s="12"/>
      <c r="C29" s="355" t="s">
        <v>51</v>
      </c>
      <c r="D29" s="355"/>
      <c r="E29" s="355"/>
      <c r="F29" s="355" t="s">
        <v>72</v>
      </c>
      <c r="G29" s="355"/>
      <c r="H29" s="355"/>
      <c r="I29" s="70">
        <f>(K29+L29+M29+N29+O29+P29+R29+S29+T29+U29+V29+W29+AD29+AE29+AG29+(AH29/4)+X29+Y29+Z29+AA29+AB29+AC29)</f>
        <v>12.333333333333334</v>
      </c>
      <c r="J29" s="70">
        <f>(K29+L29+M29+N29+O29+P29+R29+S29+T29+U29+V29+W29)</f>
        <v>9.8333333333333339</v>
      </c>
      <c r="K29" s="71">
        <f t="shared" ref="K29:AJ29" si="26">SUM(K30:K36)/60</f>
        <v>0</v>
      </c>
      <c r="L29" s="72">
        <f t="shared" si="26"/>
        <v>1.1666666666666667</v>
      </c>
      <c r="M29" s="73">
        <f t="shared" si="26"/>
        <v>1.6666666666666667</v>
      </c>
      <c r="N29" s="74">
        <f t="shared" si="26"/>
        <v>0.5</v>
      </c>
      <c r="O29" s="75">
        <f t="shared" si="26"/>
        <v>1</v>
      </c>
      <c r="P29" s="76">
        <f t="shared" si="26"/>
        <v>0</v>
      </c>
      <c r="Q29" s="130">
        <f t="shared" si="26"/>
        <v>3.3333333333333335</v>
      </c>
      <c r="R29" s="77">
        <f t="shared" si="26"/>
        <v>1.8333333333333333</v>
      </c>
      <c r="S29" s="78">
        <f t="shared" si="26"/>
        <v>0.83333333333333337</v>
      </c>
      <c r="T29" s="79">
        <f t="shared" si="26"/>
        <v>2.3333333333333335</v>
      </c>
      <c r="U29" s="80">
        <f t="shared" si="26"/>
        <v>0.33333333333333331</v>
      </c>
      <c r="V29" s="81">
        <f t="shared" si="26"/>
        <v>0.16666666666666666</v>
      </c>
      <c r="W29" s="82">
        <f t="shared" si="26"/>
        <v>0</v>
      </c>
      <c r="X29" s="83">
        <f t="shared" si="26"/>
        <v>0</v>
      </c>
      <c r="Y29" s="84">
        <f t="shared" si="26"/>
        <v>0</v>
      </c>
      <c r="Z29" s="83">
        <f t="shared" si="26"/>
        <v>0</v>
      </c>
      <c r="AA29" s="84">
        <f t="shared" si="26"/>
        <v>0</v>
      </c>
      <c r="AB29" s="83">
        <f t="shared" si="26"/>
        <v>0.41666666666666669</v>
      </c>
      <c r="AC29" s="85">
        <f t="shared" si="26"/>
        <v>0</v>
      </c>
      <c r="AD29" s="86">
        <f t="shared" si="26"/>
        <v>0</v>
      </c>
      <c r="AE29" s="86">
        <f t="shared" si="26"/>
        <v>0.75</v>
      </c>
      <c r="AF29" s="86">
        <f t="shared" si="26"/>
        <v>0.66666666666666663</v>
      </c>
      <c r="AG29" s="86">
        <f t="shared" si="26"/>
        <v>1.3333333333333333</v>
      </c>
      <c r="AH29" s="86">
        <f t="shared" si="26"/>
        <v>0</v>
      </c>
      <c r="AI29" s="89">
        <f t="shared" si="26"/>
        <v>0</v>
      </c>
      <c r="AJ29" s="86">
        <f t="shared" si="26"/>
        <v>0.75</v>
      </c>
      <c r="AK29" s="24">
        <f t="shared" ref="AK29" si="27">SUM(AK30:AK36)</f>
        <v>7</v>
      </c>
      <c r="AL29" s="24">
        <f t="shared" ref="AL29" si="28">SUM(AL30:AL36)</f>
        <v>11</v>
      </c>
      <c r="AM29" s="24">
        <f t="shared" ref="AM29" si="29">SUM(AM30:AM36)</f>
        <v>1</v>
      </c>
      <c r="AN29" s="24">
        <f t="shared" ref="AN29" si="30">SUM(AN30:AN36)</f>
        <v>0</v>
      </c>
      <c r="AO29" s="280">
        <f>VÁHY!$AF$7</f>
        <v>2.5714285714285716</v>
      </c>
      <c r="AP29" s="291">
        <f>VÁHY!$AG$7</f>
        <v>6.7499999999999991</v>
      </c>
      <c r="AQ29" s="299">
        <f>VÁHY!$AH$7</f>
        <v>9.6428571428571406</v>
      </c>
      <c r="AR29" s="307">
        <f>VÁHY!$AI$7</f>
        <v>11.25</v>
      </c>
      <c r="AS29" s="266"/>
      <c r="AT29" s="267"/>
      <c r="AU29" s="267"/>
      <c r="AV29" s="267"/>
    </row>
    <row r="30" spans="1:50" s="11" customFormat="1" ht="21.95" customHeight="1" x14ac:dyDescent="0.2">
      <c r="A30" s="103"/>
      <c r="B30" s="30">
        <v>42681</v>
      </c>
      <c r="C30" s="334" t="s">
        <v>61</v>
      </c>
      <c r="D30" s="334"/>
      <c r="E30" s="334"/>
      <c r="F30" s="334" t="s">
        <v>68</v>
      </c>
      <c r="G30" s="334"/>
      <c r="H30" s="334"/>
      <c r="I30" s="70">
        <f t="shared" ref="I30:I36" si="31">(K30+L30+M30+N30+O30+P30+R30+S30+T30+U30+V30+W30+AD30+AE30+AG30+(AH30/4)+X30+Y30+Z30+AA30+AB30+AC30)/60</f>
        <v>1.75</v>
      </c>
      <c r="J30" s="70">
        <f t="shared" ref="J30:J36" si="32">(K30+L30+M30+N30+O30+P30+R30+S30+T30+U30+V30+W30)/60</f>
        <v>1.3333333333333333</v>
      </c>
      <c r="K30" s="40"/>
      <c r="L30" s="41"/>
      <c r="M30" s="42"/>
      <c r="N30" s="43"/>
      <c r="O30" s="44"/>
      <c r="P30" s="45"/>
      <c r="Q30" s="131"/>
      <c r="R30" s="46">
        <v>30</v>
      </c>
      <c r="S30" s="47">
        <v>50</v>
      </c>
      <c r="T30" s="48"/>
      <c r="U30" s="49"/>
      <c r="V30" s="50"/>
      <c r="W30" s="51"/>
      <c r="X30" s="52"/>
      <c r="Y30" s="53"/>
      <c r="Z30" s="52"/>
      <c r="AA30" s="53"/>
      <c r="AB30" s="52">
        <v>25</v>
      </c>
      <c r="AC30" s="54"/>
      <c r="AD30" s="25"/>
      <c r="AE30" s="25"/>
      <c r="AF30" s="25">
        <v>20</v>
      </c>
      <c r="AG30" s="25"/>
      <c r="AH30" s="25"/>
      <c r="AI30" s="90"/>
      <c r="AJ30" s="25"/>
      <c r="AK30" s="25">
        <v>1</v>
      </c>
      <c r="AL30" s="25">
        <v>2</v>
      </c>
      <c r="AM30" s="25"/>
      <c r="AN30" s="217"/>
      <c r="AO30" s="286">
        <f t="shared" ref="AO30:AR36" si="33">AS30/60</f>
        <v>1.7083333333333333</v>
      </c>
      <c r="AP30" s="294">
        <f t="shared" si="33"/>
        <v>7.4208333333333334</v>
      </c>
      <c r="AQ30" s="302">
        <f t="shared" si="33"/>
        <v>12.045833333333333</v>
      </c>
      <c r="AR30" s="310">
        <f t="shared" si="33"/>
        <v>16.566666666666666</v>
      </c>
      <c r="AS30" s="272">
        <f>((((K30*VÁHY!$B$7)+(L30*VÁHY!$C$7)+(M30*VÁHY!$D$7)+(N30*VÁHY!$E$7)+(O30*VÁHY!$F$7)+(P30*VÁHY!$G$7))*VÁHY!$H$7)+((R30*VÁHY!$I$7)+(S30*VÁHY!$J$7)+(T30*VÁHY!$K$7)+(U30*VÁHY!$L$7)+(V30*VÁHY!$M$7)+(W30*VÁHY!$N$7))+(X30*VÁHY!$O$7+Y30*VÁHY!$P$7+Z30*VÁHY!$Q$7+AA30*VÁHY!$R$7+AB30*VÁHY!$S$7+AC30*VÁHY!$T$7)+(AD30*VÁHY!$U$7+AE30*VÁHY!$V$7+AG30*VÁHY!$X$7+AH30*VÁHY!$Y$7))*(1+(AM30*VÁHY!$AD$7))+(AJ30*VÁHY!$AA$7)</f>
        <v>102.5</v>
      </c>
      <c r="AT30" s="272">
        <f>AS30+AS26+AS25</f>
        <v>445.25</v>
      </c>
      <c r="AU30" s="272">
        <f>AS30+AS26+AS25+AS24+AS23</f>
        <v>722.75</v>
      </c>
      <c r="AV30" s="272">
        <f>AS30+AS26+AS25+AS24+AS23+AS22+AS21</f>
        <v>994</v>
      </c>
    </row>
    <row r="31" spans="1:50" s="10" customFormat="1" ht="21.95" customHeight="1" x14ac:dyDescent="0.2">
      <c r="A31" s="104"/>
      <c r="B31" s="31">
        <v>42682</v>
      </c>
      <c r="C31" s="334"/>
      <c r="D31" s="334"/>
      <c r="E31" s="334"/>
      <c r="F31" s="334" t="s">
        <v>175</v>
      </c>
      <c r="G31" s="334"/>
      <c r="H31" s="334"/>
      <c r="I31" s="70">
        <f t="shared" si="31"/>
        <v>1.0833333333333333</v>
      </c>
      <c r="J31" s="70">
        <f t="shared" si="32"/>
        <v>1.0833333333333333</v>
      </c>
      <c r="K31" s="55"/>
      <c r="L31" s="56">
        <v>20</v>
      </c>
      <c r="M31" s="57"/>
      <c r="N31" s="58"/>
      <c r="O31" s="59">
        <v>20</v>
      </c>
      <c r="P31" s="60"/>
      <c r="Q31" s="132"/>
      <c r="R31" s="61">
        <v>25</v>
      </c>
      <c r="S31" s="62"/>
      <c r="T31" s="63"/>
      <c r="U31" s="64"/>
      <c r="V31" s="65"/>
      <c r="W31" s="66"/>
      <c r="X31" s="67"/>
      <c r="Y31" s="68"/>
      <c r="Z31" s="67"/>
      <c r="AA31" s="68"/>
      <c r="AB31" s="67"/>
      <c r="AC31" s="69"/>
      <c r="AD31" s="26"/>
      <c r="AE31" s="26"/>
      <c r="AF31" s="26"/>
      <c r="AG31" s="26"/>
      <c r="AH31" s="26"/>
      <c r="AI31" s="91"/>
      <c r="AJ31" s="26"/>
      <c r="AK31" s="26">
        <v>1</v>
      </c>
      <c r="AL31" s="26">
        <v>1</v>
      </c>
      <c r="AM31" s="26"/>
      <c r="AN31" s="218"/>
      <c r="AO31" s="286">
        <f t="shared" si="33"/>
        <v>1.4333333333333333</v>
      </c>
      <c r="AP31" s="294">
        <f t="shared" si="33"/>
        <v>5.1291666666666664</v>
      </c>
      <c r="AQ31" s="302">
        <f t="shared" si="33"/>
        <v>10.4375</v>
      </c>
      <c r="AR31" s="310">
        <f t="shared" si="33"/>
        <v>16.566666666666666</v>
      </c>
      <c r="AS31" s="272">
        <f>((((K31*VÁHY!$B$7)+(L31*VÁHY!$C$7)+(M31*VÁHY!$D$7)+(N31*VÁHY!$E$7)+(O31*VÁHY!$F$7)+(P31*VÁHY!$G$7))*VÁHY!$H$7)+((R31*VÁHY!$I$7)+(S31*VÁHY!$J$7)+(T31*VÁHY!$K$7)+(U31*VÁHY!$L$7)+(V31*VÁHY!$M$7)+(W31*VÁHY!$N$7))+(X31*VÁHY!$O$7+Y31*VÁHY!$P$7+Z31*VÁHY!$Q$7+AA31*VÁHY!$R$7+AB31*VÁHY!$S$7+AC31*VÁHY!$T$7)+(AD31*VÁHY!$U$7+AE31*VÁHY!$V$7+AG31*VÁHY!$X$7+AH31*VÁHY!$Y$7))*(1+(AM31*VÁHY!$AD$7))+(AJ31*VÁHY!$AA$7)</f>
        <v>86</v>
      </c>
      <c r="AT31" s="273">
        <f>AS31+AS30+AS26</f>
        <v>307.75</v>
      </c>
      <c r="AU31" s="272">
        <f>AS31+AS30+AS26+AS25+AS24</f>
        <v>626.25</v>
      </c>
      <c r="AV31" s="272">
        <f>AS31+AS30+AS26+AS25+AS24+AS23+AS22</f>
        <v>994</v>
      </c>
    </row>
    <row r="32" spans="1:50" s="10" customFormat="1" ht="21.95" customHeight="1" x14ac:dyDescent="0.2">
      <c r="A32" s="104"/>
      <c r="B32" s="31">
        <v>42683</v>
      </c>
      <c r="C32" s="334" t="s">
        <v>62</v>
      </c>
      <c r="D32" s="334"/>
      <c r="E32" s="334"/>
      <c r="F32" s="334" t="s">
        <v>63</v>
      </c>
      <c r="G32" s="334"/>
      <c r="H32" s="334"/>
      <c r="I32" s="70">
        <f t="shared" si="31"/>
        <v>2</v>
      </c>
      <c r="J32" s="70">
        <f t="shared" si="32"/>
        <v>2</v>
      </c>
      <c r="K32" s="55"/>
      <c r="L32" s="56"/>
      <c r="M32" s="57">
        <v>70</v>
      </c>
      <c r="N32" s="58"/>
      <c r="O32" s="59"/>
      <c r="P32" s="60"/>
      <c r="Q32" s="132">
        <v>70</v>
      </c>
      <c r="R32" s="61"/>
      <c r="S32" s="62"/>
      <c r="T32" s="63">
        <v>50</v>
      </c>
      <c r="U32" s="64"/>
      <c r="V32" s="65"/>
      <c r="W32" s="66"/>
      <c r="X32" s="67"/>
      <c r="Y32" s="68"/>
      <c r="Z32" s="67"/>
      <c r="AA32" s="68"/>
      <c r="AB32" s="67"/>
      <c r="AC32" s="69"/>
      <c r="AD32" s="26"/>
      <c r="AE32" s="26"/>
      <c r="AF32" s="26"/>
      <c r="AG32" s="26"/>
      <c r="AH32" s="26"/>
      <c r="AI32" s="91"/>
      <c r="AJ32" s="26"/>
      <c r="AK32" s="26">
        <v>1</v>
      </c>
      <c r="AL32" s="26">
        <v>2</v>
      </c>
      <c r="AM32" s="26"/>
      <c r="AN32" s="218"/>
      <c r="AO32" s="286">
        <f t="shared" si="33"/>
        <v>3.0874999999999999</v>
      </c>
      <c r="AP32" s="294">
        <f t="shared" si="33"/>
        <v>6.229166666666667</v>
      </c>
      <c r="AQ32" s="302">
        <f t="shared" si="33"/>
        <v>11.941666666666666</v>
      </c>
      <c r="AR32" s="310">
        <f t="shared" si="33"/>
        <v>16.566666666666666</v>
      </c>
      <c r="AS32" s="272">
        <f>((((K32*VÁHY!$B$7)+(L32*VÁHY!$C$7)+(M32*VÁHY!$D$7)+(N32*VÁHY!$E$7)+(O32*VÁHY!$F$7)+(P32*VÁHY!$G$7))*VÁHY!$H$7)+((R32*VÁHY!$I$7)+(S32*VÁHY!$J$7)+(T32*VÁHY!$K$7)+(U32*VÁHY!$L$7)+(V32*VÁHY!$M$7)+(W32*VÁHY!$N$7))+(X32*VÁHY!$O$7+Y32*VÁHY!$P$7+Z32*VÁHY!$Q$7+AA32*VÁHY!$R$7+AB32*VÁHY!$S$7+AC32*VÁHY!$T$7)+(AD32*VÁHY!$U$7+AE32*VÁHY!$V$7+AG32*VÁHY!$X$7+AH32*VÁHY!$Y$7))*(1+(AM32*VÁHY!$AD$7))+(AJ32*VÁHY!$AA$7)</f>
        <v>185.25</v>
      </c>
      <c r="AT32" s="273">
        <f>AS32+AS31+AS30</f>
        <v>373.75</v>
      </c>
      <c r="AU32" s="272">
        <f>AS32+AS31+AS30+AS26+AS25</f>
        <v>716.5</v>
      </c>
      <c r="AV32" s="272">
        <f>AS32+AS31+AS30+AS26+AS25+AS24+AS23</f>
        <v>994</v>
      </c>
    </row>
    <row r="33" spans="1:48" s="10" customFormat="1" ht="21.95" customHeight="1" x14ac:dyDescent="0.2">
      <c r="A33" s="104"/>
      <c r="B33" s="30">
        <v>42684</v>
      </c>
      <c r="C33" s="334" t="s">
        <v>64</v>
      </c>
      <c r="D33" s="334"/>
      <c r="E33" s="334"/>
      <c r="F33" s="334" t="s">
        <v>69</v>
      </c>
      <c r="G33" s="334"/>
      <c r="H33" s="334"/>
      <c r="I33" s="70">
        <f t="shared" si="31"/>
        <v>1.9166666666666667</v>
      </c>
      <c r="J33" s="70">
        <f t="shared" si="32"/>
        <v>1.1666666666666667</v>
      </c>
      <c r="K33" s="55"/>
      <c r="L33" s="56"/>
      <c r="M33" s="57"/>
      <c r="N33" s="58"/>
      <c r="O33" s="59"/>
      <c r="P33" s="60"/>
      <c r="Q33" s="132"/>
      <c r="R33" s="61"/>
      <c r="S33" s="62"/>
      <c r="T33" s="63">
        <v>50</v>
      </c>
      <c r="U33" s="64">
        <v>20</v>
      </c>
      <c r="V33" s="65"/>
      <c r="W33" s="66"/>
      <c r="X33" s="67"/>
      <c r="Y33" s="68"/>
      <c r="Z33" s="67"/>
      <c r="AA33" s="68"/>
      <c r="AB33" s="67"/>
      <c r="AC33" s="69"/>
      <c r="AD33" s="26"/>
      <c r="AE33" s="26">
        <v>45</v>
      </c>
      <c r="AF33" s="26">
        <v>20</v>
      </c>
      <c r="AG33" s="26"/>
      <c r="AH33" s="26"/>
      <c r="AI33" s="91"/>
      <c r="AJ33" s="26"/>
      <c r="AK33" s="26">
        <v>1</v>
      </c>
      <c r="AL33" s="26">
        <v>2</v>
      </c>
      <c r="AM33" s="26"/>
      <c r="AN33" s="218"/>
      <c r="AO33" s="286">
        <f t="shared" si="33"/>
        <v>3.0416666666666665</v>
      </c>
      <c r="AP33" s="294">
        <f t="shared" si="33"/>
        <v>7.5625</v>
      </c>
      <c r="AQ33" s="302">
        <f t="shared" si="33"/>
        <v>11.258333333333333</v>
      </c>
      <c r="AR33" s="310">
        <f t="shared" si="33"/>
        <v>16.566666666666666</v>
      </c>
      <c r="AS33" s="272">
        <f>((((K33*VÁHY!$B$7)+(L33*VÁHY!$C$7)+(M33*VÁHY!$D$7)+(N33*VÁHY!$E$7)+(O33*VÁHY!$F$7)+(P33*VÁHY!$G$7))*VÁHY!$H$7)+((R33*VÁHY!$I$7)+(S33*VÁHY!$J$7)+(T33*VÁHY!$K$7)+(U33*VÁHY!$L$7)+(V33*VÁHY!$M$7)+(W33*VÁHY!$N$7))+(X33*VÁHY!$O$7+Y33*VÁHY!$P$7+Z33*VÁHY!$Q$7+AA33*VÁHY!$R$7+AB33*VÁHY!$S$7+AC33*VÁHY!$T$7)+(AD33*VÁHY!$U$7+AE33*VÁHY!$V$7+AG33*VÁHY!$X$7+AH33*VÁHY!$Y$7))*(1+(AM33*VÁHY!$AD$7))+(AJ33*VÁHY!$AA$7)</f>
        <v>182.5</v>
      </c>
      <c r="AT33" s="273">
        <f>AS33+AS32+AS31</f>
        <v>453.75</v>
      </c>
      <c r="AU33" s="272">
        <f>AS33+AS32+AS31+AS30+AS26</f>
        <v>675.5</v>
      </c>
      <c r="AV33" s="272">
        <f>AS33+AS32+AS31+AS30+AS26+AS25+AS24</f>
        <v>994</v>
      </c>
    </row>
    <row r="34" spans="1:48" s="10" customFormat="1" ht="21.95" customHeight="1" x14ac:dyDescent="0.2">
      <c r="A34" s="104"/>
      <c r="B34" s="31">
        <v>42685</v>
      </c>
      <c r="C34" s="334"/>
      <c r="D34" s="334"/>
      <c r="E34" s="334"/>
      <c r="F34" s="334" t="s">
        <v>65</v>
      </c>
      <c r="G34" s="334"/>
      <c r="H34" s="334"/>
      <c r="I34" s="70">
        <f t="shared" si="31"/>
        <v>1.8333333333333333</v>
      </c>
      <c r="J34" s="70">
        <f t="shared" si="32"/>
        <v>0.5</v>
      </c>
      <c r="K34" s="55"/>
      <c r="L34" s="56"/>
      <c r="M34" s="57"/>
      <c r="N34" s="58"/>
      <c r="O34" s="59"/>
      <c r="P34" s="60"/>
      <c r="Q34" s="132"/>
      <c r="R34" s="61">
        <v>30</v>
      </c>
      <c r="S34" s="62"/>
      <c r="T34" s="63"/>
      <c r="U34" s="64"/>
      <c r="V34" s="65"/>
      <c r="W34" s="66"/>
      <c r="X34" s="67"/>
      <c r="Y34" s="68"/>
      <c r="Z34" s="67"/>
      <c r="AA34" s="68"/>
      <c r="AB34" s="67"/>
      <c r="AC34" s="69"/>
      <c r="AD34" s="26"/>
      <c r="AE34" s="26"/>
      <c r="AF34" s="26"/>
      <c r="AG34" s="26">
        <v>80</v>
      </c>
      <c r="AH34" s="26"/>
      <c r="AI34" s="91"/>
      <c r="AJ34" s="26"/>
      <c r="AK34" s="26">
        <v>1</v>
      </c>
      <c r="AL34" s="26">
        <v>1</v>
      </c>
      <c r="AM34" s="26"/>
      <c r="AN34" s="218"/>
      <c r="AO34" s="286">
        <f t="shared" si="33"/>
        <v>1.5833333333333333</v>
      </c>
      <c r="AP34" s="294">
        <f t="shared" si="33"/>
        <v>7.7125000000000004</v>
      </c>
      <c r="AQ34" s="302">
        <f t="shared" si="33"/>
        <v>10.854166666666666</v>
      </c>
      <c r="AR34" s="310">
        <f t="shared" si="33"/>
        <v>16.566666666666666</v>
      </c>
      <c r="AS34" s="272">
        <f>((((K34*VÁHY!$B$7)+(L34*VÁHY!$C$7)+(M34*VÁHY!$D$7)+(N34*VÁHY!$E$7)+(O34*VÁHY!$F$7)+(P34*VÁHY!$G$7))*VÁHY!$H$7)+((R34*VÁHY!$I$7)+(S34*VÁHY!$J$7)+(T34*VÁHY!$K$7)+(U34*VÁHY!$L$7)+(V34*VÁHY!$M$7)+(W34*VÁHY!$N$7))+(X34*VÁHY!$O$7+Y34*VÁHY!$P$7+Z34*VÁHY!$Q$7+AA34*VÁHY!$R$7+AB34*VÁHY!$S$7+AC34*VÁHY!$T$7)+(AD34*VÁHY!$U$7+AE34*VÁHY!$V$7+AG34*VÁHY!$X$7+AH34*VÁHY!$Y$7))*(1+(AM34*VÁHY!$AD$7))+(AJ34*VÁHY!$AA$7)</f>
        <v>95</v>
      </c>
      <c r="AT34" s="273">
        <f>AS34+AS33+AS32</f>
        <v>462.75</v>
      </c>
      <c r="AU34" s="272">
        <f t="shared" ref="AU34:AU36" si="34">AS34+AS33+AS32+AS31+AS30</f>
        <v>651.25</v>
      </c>
      <c r="AV34" s="272">
        <f>AS34+AS33+AS32+AS31+AS30+AS26+AS25</f>
        <v>994</v>
      </c>
    </row>
    <row r="35" spans="1:48" s="10" customFormat="1" ht="21.95" customHeight="1" x14ac:dyDescent="0.2">
      <c r="A35" s="104"/>
      <c r="B35" s="31">
        <v>42686</v>
      </c>
      <c r="C35" s="334" t="s">
        <v>70</v>
      </c>
      <c r="D35" s="334"/>
      <c r="E35" s="334"/>
      <c r="F35" s="334" t="s">
        <v>71</v>
      </c>
      <c r="G35" s="334"/>
      <c r="H35" s="334"/>
      <c r="I35" s="70">
        <f t="shared" si="31"/>
        <v>2.25</v>
      </c>
      <c r="J35" s="70">
        <f t="shared" si="32"/>
        <v>2.25</v>
      </c>
      <c r="K35" s="55"/>
      <c r="L35" s="56">
        <v>20</v>
      </c>
      <c r="M35" s="57"/>
      <c r="N35" s="58"/>
      <c r="O35" s="59">
        <v>40</v>
      </c>
      <c r="P35" s="60"/>
      <c r="Q35" s="132">
        <v>40</v>
      </c>
      <c r="R35" s="61">
        <v>25</v>
      </c>
      <c r="S35" s="62"/>
      <c r="T35" s="63">
        <v>40</v>
      </c>
      <c r="U35" s="64"/>
      <c r="V35" s="65">
        <v>10</v>
      </c>
      <c r="W35" s="66"/>
      <c r="X35" s="67"/>
      <c r="Y35" s="68"/>
      <c r="Z35" s="67"/>
      <c r="AA35" s="68"/>
      <c r="AB35" s="67"/>
      <c r="AC35" s="69"/>
      <c r="AD35" s="26"/>
      <c r="AE35" s="26"/>
      <c r="AF35" s="26"/>
      <c r="AG35" s="26"/>
      <c r="AH35" s="26"/>
      <c r="AI35" s="91"/>
      <c r="AJ35" s="26"/>
      <c r="AK35" s="26">
        <v>1</v>
      </c>
      <c r="AL35" s="26">
        <v>2</v>
      </c>
      <c r="AM35" s="26">
        <v>1</v>
      </c>
      <c r="AN35" s="218"/>
      <c r="AO35" s="286">
        <f t="shared" si="33"/>
        <v>3.7250000000000001</v>
      </c>
      <c r="AP35" s="294">
        <f t="shared" si="33"/>
        <v>8.35</v>
      </c>
      <c r="AQ35" s="302">
        <f t="shared" si="33"/>
        <v>12.870833333333334</v>
      </c>
      <c r="AR35" s="310">
        <f t="shared" si="33"/>
        <v>16.566666666666666</v>
      </c>
      <c r="AS35" s="272">
        <f>((((K35*VÁHY!$B$7)+(L35*VÁHY!$C$7)+(M35*VÁHY!$D$7)+(N35*VÁHY!$E$7)+(O35*VÁHY!$F$7)+(P35*VÁHY!$G$7))*VÁHY!$H$7)+((R35*VÁHY!$I$7)+(S35*VÁHY!$J$7)+(T35*VÁHY!$K$7)+(U35*VÁHY!$L$7)+(V35*VÁHY!$M$7)+(W35*VÁHY!$N$7))+(X35*VÁHY!$O$7+Y35*VÁHY!$P$7+Z35*VÁHY!$Q$7+AA35*VÁHY!$R$7+AB35*VÁHY!$S$7+AC35*VÁHY!$T$7)+(AD35*VÁHY!$U$7+AE35*VÁHY!$V$7+AG35*VÁHY!$X$7+AH35*VÁHY!$Y$7))*(1+(AM35*VÁHY!$AD$7))+(AJ35*VÁHY!$AA$7)</f>
        <v>223.5</v>
      </c>
      <c r="AT35" s="273">
        <f>AS35+AS34+AS33</f>
        <v>501</v>
      </c>
      <c r="AU35" s="272">
        <f t="shared" si="34"/>
        <v>772.25</v>
      </c>
      <c r="AV35" s="272">
        <f>AS35+AS34+AS33+AS32+AS31+AS30+AS26</f>
        <v>994</v>
      </c>
    </row>
    <row r="36" spans="1:48" s="10" customFormat="1" ht="21.95" customHeight="1" thickBot="1" x14ac:dyDescent="0.25">
      <c r="A36" s="104"/>
      <c r="B36" s="30">
        <v>42687</v>
      </c>
      <c r="C36" s="335" t="s">
        <v>66</v>
      </c>
      <c r="D36" s="335"/>
      <c r="E36" s="335"/>
      <c r="F36" s="335" t="s">
        <v>67</v>
      </c>
      <c r="G36" s="335"/>
      <c r="H36" s="335"/>
      <c r="I36" s="70">
        <f t="shared" si="31"/>
        <v>1.5</v>
      </c>
      <c r="J36" s="70">
        <f t="shared" si="32"/>
        <v>1.5</v>
      </c>
      <c r="K36" s="55"/>
      <c r="L36" s="56">
        <v>30</v>
      </c>
      <c r="M36" s="57">
        <v>30</v>
      </c>
      <c r="N36" s="58">
        <v>30</v>
      </c>
      <c r="O36" s="59"/>
      <c r="P36" s="60"/>
      <c r="Q36" s="132">
        <v>90</v>
      </c>
      <c r="R36" s="61"/>
      <c r="S36" s="62"/>
      <c r="T36" s="63"/>
      <c r="U36" s="64"/>
      <c r="V36" s="65"/>
      <c r="W36" s="66"/>
      <c r="X36" s="67"/>
      <c r="Y36" s="68"/>
      <c r="Z36" s="67"/>
      <c r="AA36" s="68"/>
      <c r="AB36" s="67"/>
      <c r="AC36" s="69"/>
      <c r="AD36" s="26"/>
      <c r="AE36" s="26"/>
      <c r="AF36" s="26"/>
      <c r="AG36" s="26"/>
      <c r="AH36" s="26"/>
      <c r="AI36" s="91"/>
      <c r="AJ36" s="26">
        <v>45</v>
      </c>
      <c r="AK36" s="26">
        <v>1</v>
      </c>
      <c r="AL36" s="26">
        <v>1</v>
      </c>
      <c r="AM36" s="26"/>
      <c r="AN36" s="218"/>
      <c r="AO36" s="286">
        <f t="shared" si="33"/>
        <v>1.9875</v>
      </c>
      <c r="AP36" s="294">
        <f t="shared" si="33"/>
        <v>7.2958333333333334</v>
      </c>
      <c r="AQ36" s="302">
        <f t="shared" si="33"/>
        <v>13.425000000000001</v>
      </c>
      <c r="AR36" s="310">
        <f t="shared" si="33"/>
        <v>16.566666666666666</v>
      </c>
      <c r="AS36" s="272">
        <f>((((K36*VÁHY!$B$7)+(L36*VÁHY!$C$7)+(M36*VÁHY!$D$7)+(N36*VÁHY!$E$7)+(O36*VÁHY!$F$7)+(P36*VÁHY!$G$7))*VÁHY!$H$7)+((R36*VÁHY!$I$7)+(S36*VÁHY!$J$7)+(T36*VÁHY!$K$7)+(U36*VÁHY!$L$7)+(V36*VÁHY!$M$7)+(W36*VÁHY!$N$7))+(X36*VÁHY!$O$7+Y36*VÁHY!$P$7+Z36*VÁHY!$Q$7+AA36*VÁHY!$R$7+AB36*VÁHY!$S$7+AC36*VÁHY!$T$7)+(AD36*VÁHY!$U$7+AE36*VÁHY!$V$7+AG36*VÁHY!$X$7+AH36*VÁHY!$Y$7))*(1+(AM36*VÁHY!$AD$7))+(AJ36*VÁHY!$AA$7)</f>
        <v>119.25</v>
      </c>
      <c r="AT36" s="273">
        <f>AS36+AS35+AS34</f>
        <v>437.75</v>
      </c>
      <c r="AU36" s="272">
        <f t="shared" si="34"/>
        <v>805.5</v>
      </c>
      <c r="AV36" s="272">
        <f t="shared" ref="AV36" si="35">AS36+AS35+AS34+AS33+AS32+AS31+AS30</f>
        <v>994</v>
      </c>
    </row>
    <row r="37" spans="1:48" s="10" customFormat="1" ht="14.25" thickTop="1" thickBot="1" x14ac:dyDescent="0.25">
      <c r="A37" s="105"/>
      <c r="B37" s="106"/>
      <c r="C37" s="114">
        <f>(L29+M29+N29+S29+T29+U29)/J29</f>
        <v>0.69491525423728806</v>
      </c>
      <c r="D37" s="107">
        <f>(O29+P29+V29+W29+Y29+AA29)/(K29+L29+M29+N29+O29+P29+R29+S29+T29+U29+V29+W29+X29+Y29+Z29+AA29+AB29+AC29)</f>
        <v>0.11382113821138212</v>
      </c>
      <c r="E37" s="108">
        <f>(K29+L29+M29+N29+O29+P29)/J29</f>
        <v>0.44067796610169496</v>
      </c>
      <c r="F37" s="109">
        <f>1-J29/I29</f>
        <v>0.20270270270270274</v>
      </c>
      <c r="G37" s="125">
        <f>Q29/J29</f>
        <v>0.33898305084745761</v>
      </c>
      <c r="H37" s="127">
        <f>I29/(MAKROPLAN!E5)</f>
        <v>3.0833333333333335</v>
      </c>
      <c r="I37" s="110"/>
      <c r="J37" s="111"/>
      <c r="K37" s="111"/>
      <c r="L37" s="111"/>
      <c r="M37" s="111"/>
      <c r="N37" s="111"/>
      <c r="O37" s="110"/>
      <c r="P37" s="111"/>
      <c r="Q37" s="111"/>
      <c r="R37" s="111"/>
      <c r="S37" s="111"/>
      <c r="T37" s="111"/>
      <c r="U37" s="111"/>
      <c r="V37" s="110"/>
      <c r="W37" s="111"/>
      <c r="X37" s="111"/>
      <c r="Y37" s="111"/>
      <c r="Z37" s="111"/>
      <c r="AA37" s="111"/>
      <c r="AB37" s="110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284"/>
      <c r="AP37" s="292"/>
      <c r="AQ37" s="300"/>
      <c r="AR37" s="308"/>
      <c r="AS37" s="274"/>
      <c r="AT37" s="275"/>
      <c r="AU37" s="275"/>
      <c r="AV37" s="275"/>
    </row>
    <row r="38" spans="1:48" ht="19.5" customHeight="1" thickTop="1" x14ac:dyDescent="0.2">
      <c r="A38" s="112"/>
      <c r="B38" s="106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285"/>
      <c r="AP38" s="293"/>
      <c r="AQ38" s="301"/>
      <c r="AR38" s="309"/>
    </row>
    <row r="39" spans="1:48" s="9" customFormat="1" ht="21.95" customHeight="1" x14ac:dyDescent="0.2">
      <c r="A39" s="100"/>
      <c r="B39" s="12"/>
      <c r="C39" s="355" t="s">
        <v>51</v>
      </c>
      <c r="D39" s="355"/>
      <c r="E39" s="355"/>
      <c r="F39" s="355" t="s">
        <v>74</v>
      </c>
      <c r="G39" s="355"/>
      <c r="H39" s="355"/>
      <c r="I39" s="70">
        <f>(K39+L39+M39+N39+O39+P39+R39+S39+T39+U39+V39+W39+AD39+AE39+AG39+(AH39/4)+X39+Y39+Z39+AA39+AB39+AC39)</f>
        <v>15.833333333333332</v>
      </c>
      <c r="J39" s="70">
        <f>(K39+L39+M39+N39+O39+P39+R39+S39+T39+U39+V39+W39)</f>
        <v>3.2499999999999996</v>
      </c>
      <c r="K39" s="71">
        <f t="shared" ref="K39:AJ39" si="36">SUM(K40:K46)/60</f>
        <v>0</v>
      </c>
      <c r="L39" s="72">
        <f t="shared" si="36"/>
        <v>0</v>
      </c>
      <c r="M39" s="73">
        <f t="shared" si="36"/>
        <v>0</v>
      </c>
      <c r="N39" s="74">
        <f t="shared" si="36"/>
        <v>0</v>
      </c>
      <c r="O39" s="75">
        <f t="shared" si="36"/>
        <v>0</v>
      </c>
      <c r="P39" s="76">
        <f t="shared" si="36"/>
        <v>0</v>
      </c>
      <c r="Q39" s="130">
        <f t="shared" si="36"/>
        <v>0</v>
      </c>
      <c r="R39" s="77">
        <f t="shared" si="36"/>
        <v>1</v>
      </c>
      <c r="S39" s="78">
        <f t="shared" si="36"/>
        <v>1.5833333333333333</v>
      </c>
      <c r="T39" s="79">
        <f t="shared" si="36"/>
        <v>0.66666666666666663</v>
      </c>
      <c r="U39" s="80">
        <f t="shared" si="36"/>
        <v>0</v>
      </c>
      <c r="V39" s="81">
        <f t="shared" si="36"/>
        <v>0</v>
      </c>
      <c r="W39" s="82">
        <f t="shared" si="36"/>
        <v>0</v>
      </c>
      <c r="X39" s="83">
        <f t="shared" si="36"/>
        <v>11.416666666666666</v>
      </c>
      <c r="Y39" s="84">
        <f t="shared" si="36"/>
        <v>1.1666666666666667</v>
      </c>
      <c r="Z39" s="83">
        <f t="shared" si="36"/>
        <v>0</v>
      </c>
      <c r="AA39" s="84">
        <f t="shared" si="36"/>
        <v>0</v>
      </c>
      <c r="AB39" s="83">
        <f t="shared" si="36"/>
        <v>0</v>
      </c>
      <c r="AC39" s="85">
        <f t="shared" si="36"/>
        <v>0</v>
      </c>
      <c r="AD39" s="86">
        <f t="shared" si="36"/>
        <v>0</v>
      </c>
      <c r="AE39" s="86">
        <f t="shared" si="36"/>
        <v>0</v>
      </c>
      <c r="AF39" s="86">
        <f t="shared" si="36"/>
        <v>0</v>
      </c>
      <c r="AG39" s="86">
        <f t="shared" si="36"/>
        <v>0</v>
      </c>
      <c r="AH39" s="86">
        <f t="shared" si="36"/>
        <v>0</v>
      </c>
      <c r="AI39" s="89">
        <f t="shared" si="36"/>
        <v>0</v>
      </c>
      <c r="AJ39" s="86">
        <f t="shared" si="36"/>
        <v>0.75</v>
      </c>
      <c r="AK39" s="24">
        <f t="shared" ref="AK39" si="37">SUM(AK40:AK46)</f>
        <v>0</v>
      </c>
      <c r="AL39" s="24">
        <f t="shared" ref="AL39" si="38">SUM(AL40:AL46)</f>
        <v>0</v>
      </c>
      <c r="AM39" s="24">
        <f t="shared" ref="AM39" si="39">SUM(AM40:AM46)</f>
        <v>0</v>
      </c>
      <c r="AN39" s="24">
        <f t="shared" ref="AN39" si="40">SUM(AN40:AN46)</f>
        <v>0</v>
      </c>
      <c r="AO39" s="280">
        <f>VÁHY!$AF$7</f>
        <v>2.5714285714285716</v>
      </c>
      <c r="AP39" s="291">
        <f>VÁHY!$AG$7</f>
        <v>6.7499999999999991</v>
      </c>
      <c r="AQ39" s="299">
        <f>VÁHY!$AH$7</f>
        <v>9.6428571428571406</v>
      </c>
      <c r="AR39" s="307">
        <f>VÁHY!$AI$7</f>
        <v>11.25</v>
      </c>
      <c r="AS39" s="266"/>
      <c r="AT39" s="267"/>
      <c r="AU39" s="267"/>
      <c r="AV39" s="267"/>
    </row>
    <row r="40" spans="1:48" s="11" customFormat="1" ht="21.95" customHeight="1" x14ac:dyDescent="0.2">
      <c r="A40" s="103"/>
      <c r="B40" s="30">
        <v>42688</v>
      </c>
      <c r="C40" s="334"/>
      <c r="D40" s="334"/>
      <c r="E40" s="334"/>
      <c r="F40" s="334" t="s">
        <v>82</v>
      </c>
      <c r="G40" s="334"/>
      <c r="H40" s="334"/>
      <c r="I40" s="70">
        <f t="shared" ref="I40:I46" si="41">(K40+L40+M40+N40+O40+P40+R40+S40+T40+U40+V40+W40+AD40+AE40+AG40+(AH40/4)+X40+Y40+Z40+AA40+AB40+AC40)/60</f>
        <v>2</v>
      </c>
      <c r="J40" s="70">
        <f t="shared" ref="J40:J46" si="42">(K40+L40+M40+N40+O40+P40+R40+S40+T40+U40+V40+W40)/60</f>
        <v>0</v>
      </c>
      <c r="K40" s="40"/>
      <c r="L40" s="41"/>
      <c r="M40" s="42"/>
      <c r="N40" s="43"/>
      <c r="O40" s="44"/>
      <c r="P40" s="45"/>
      <c r="Q40" s="131"/>
      <c r="R40" s="46"/>
      <c r="S40" s="47"/>
      <c r="T40" s="48"/>
      <c r="U40" s="49"/>
      <c r="V40" s="50"/>
      <c r="W40" s="51"/>
      <c r="X40" s="52">
        <v>120</v>
      </c>
      <c r="Y40" s="53"/>
      <c r="Z40" s="52"/>
      <c r="AA40" s="53"/>
      <c r="AB40" s="52"/>
      <c r="AC40" s="54"/>
      <c r="AD40" s="25"/>
      <c r="AE40" s="25"/>
      <c r="AF40" s="25"/>
      <c r="AG40" s="25"/>
      <c r="AH40" s="25"/>
      <c r="AI40" s="90"/>
      <c r="AJ40" s="25"/>
      <c r="AK40" s="25"/>
      <c r="AL40" s="25"/>
      <c r="AM40" s="25"/>
      <c r="AN40" s="25"/>
      <c r="AO40" s="286">
        <f t="shared" ref="AO40:AR46" si="43">AS40/60</f>
        <v>1.6</v>
      </c>
      <c r="AP40" s="294">
        <f t="shared" si="43"/>
        <v>7.3125</v>
      </c>
      <c r="AQ40" s="302">
        <f t="shared" si="43"/>
        <v>11.9375</v>
      </c>
      <c r="AR40" s="310">
        <f t="shared" si="43"/>
        <v>16.458333333333332</v>
      </c>
      <c r="AS40" s="272">
        <f>((((K40*VÁHY!$B$7)+(L40*VÁHY!$C$7)+(M40*VÁHY!$D$7)+(N40*VÁHY!$E$7)+(O40*VÁHY!$F$7)+(P40*VÁHY!$G$7))*VÁHY!$H$7)+((R40*VÁHY!$I$7)+(S40*VÁHY!$J$7)+(T40*VÁHY!$K$7)+(U40*VÁHY!$L$7)+(V40*VÁHY!$M$7)+(W40*VÁHY!$N$7))+(X40*VÁHY!$O$7+Y40*VÁHY!$P$7+Z40*VÁHY!$Q$7+AA40*VÁHY!$R$7+AB40*VÁHY!$S$7+AC40*VÁHY!$T$7)+(AD40*VÁHY!$U$7+AE40*VÁHY!$V$7+AG40*VÁHY!$X$7+AH40*VÁHY!$Y$7))*(1+(AM40*VÁHY!$AD$7))+(AJ40*VÁHY!$AA$7)</f>
        <v>96</v>
      </c>
      <c r="AT40" s="272">
        <f>AS40+AS36+AS35</f>
        <v>438.75</v>
      </c>
      <c r="AU40" s="272">
        <f>AS40+AS36+AS35+AS34+AS33</f>
        <v>716.25</v>
      </c>
      <c r="AV40" s="272">
        <f>AS40+AS36+AS35+AS34+AS33+AS32+AS31</f>
        <v>987.5</v>
      </c>
    </row>
    <row r="41" spans="1:48" s="10" customFormat="1" ht="21.95" customHeight="1" x14ac:dyDescent="0.2">
      <c r="A41" s="104"/>
      <c r="B41" s="31">
        <v>42689</v>
      </c>
      <c r="C41" s="334" t="s">
        <v>85</v>
      </c>
      <c r="D41" s="334"/>
      <c r="E41" s="334"/>
      <c r="F41" s="334" t="s">
        <v>84</v>
      </c>
      <c r="G41" s="334"/>
      <c r="H41" s="334"/>
      <c r="I41" s="70">
        <f t="shared" si="41"/>
        <v>2.8333333333333335</v>
      </c>
      <c r="J41" s="70">
        <f t="shared" si="42"/>
        <v>1.3333333333333333</v>
      </c>
      <c r="K41" s="55"/>
      <c r="L41" s="56"/>
      <c r="M41" s="57"/>
      <c r="N41" s="58"/>
      <c r="O41" s="59"/>
      <c r="P41" s="60"/>
      <c r="Q41" s="132"/>
      <c r="R41" s="61"/>
      <c r="S41" s="62">
        <v>80</v>
      </c>
      <c r="T41" s="63"/>
      <c r="U41" s="64"/>
      <c r="V41" s="65"/>
      <c r="W41" s="66"/>
      <c r="X41" s="67">
        <v>90</v>
      </c>
      <c r="Y41" s="68"/>
      <c r="Z41" s="67"/>
      <c r="AA41" s="68"/>
      <c r="AB41" s="67"/>
      <c r="AC41" s="69"/>
      <c r="AD41" s="26"/>
      <c r="AE41" s="26"/>
      <c r="AF41" s="26"/>
      <c r="AG41" s="26"/>
      <c r="AH41" s="26"/>
      <c r="AI41" s="91"/>
      <c r="AJ41" s="26"/>
      <c r="AK41" s="26"/>
      <c r="AL41" s="26"/>
      <c r="AM41" s="26"/>
      <c r="AN41" s="26"/>
      <c r="AO41" s="286">
        <f t="shared" si="43"/>
        <v>2.5333333333333332</v>
      </c>
      <c r="AP41" s="294">
        <f t="shared" si="43"/>
        <v>6.1208333333333336</v>
      </c>
      <c r="AQ41" s="302">
        <f t="shared" si="43"/>
        <v>11.429166666666667</v>
      </c>
      <c r="AR41" s="310">
        <f t="shared" si="43"/>
        <v>17.558333333333334</v>
      </c>
      <c r="AS41" s="272">
        <f>((((K41*VÁHY!$B$7)+(L41*VÁHY!$C$7)+(M41*VÁHY!$D$7)+(N41*VÁHY!$E$7)+(O41*VÁHY!$F$7)+(P41*VÁHY!$G$7))*VÁHY!$H$7)+((R41*VÁHY!$I$7)+(S41*VÁHY!$J$7)+(T41*VÁHY!$K$7)+(U41*VÁHY!$L$7)+(V41*VÁHY!$M$7)+(W41*VÁHY!$N$7))+(X41*VÁHY!$O$7+Y41*VÁHY!$P$7+Z41*VÁHY!$Q$7+AA41*VÁHY!$R$7+AB41*VÁHY!$S$7+AC41*VÁHY!$T$7)+(AD41*VÁHY!$U$7+AE41*VÁHY!$V$7+AG41*VÁHY!$X$7+AH41*VÁHY!$Y$7))*(1+(AM41*VÁHY!$AD$7))+(AJ41*VÁHY!$AA$7)</f>
        <v>152</v>
      </c>
      <c r="AT41" s="273">
        <f>AS41+AS40+AS36</f>
        <v>367.25</v>
      </c>
      <c r="AU41" s="272">
        <f>AS41+AS40+AS36+AS35+AS34</f>
        <v>685.75</v>
      </c>
      <c r="AV41" s="272">
        <f>AS41+AS40+AS36+AS35+AS34+AS33+AS32</f>
        <v>1053.5</v>
      </c>
    </row>
    <row r="42" spans="1:48" s="10" customFormat="1" ht="21.95" customHeight="1" x14ac:dyDescent="0.2">
      <c r="A42" s="104"/>
      <c r="B42" s="31">
        <v>42690</v>
      </c>
      <c r="C42" s="334" t="s">
        <v>83</v>
      </c>
      <c r="D42" s="334"/>
      <c r="E42" s="334"/>
      <c r="F42" s="334" t="s">
        <v>86</v>
      </c>
      <c r="G42" s="334"/>
      <c r="H42" s="334"/>
      <c r="I42" s="70">
        <f t="shared" si="41"/>
        <v>3.5</v>
      </c>
      <c r="J42" s="70">
        <f t="shared" si="42"/>
        <v>0.5</v>
      </c>
      <c r="K42" s="55"/>
      <c r="L42" s="56"/>
      <c r="M42" s="57"/>
      <c r="N42" s="58"/>
      <c r="O42" s="59"/>
      <c r="P42" s="60"/>
      <c r="Q42" s="132"/>
      <c r="R42" s="61">
        <v>30</v>
      </c>
      <c r="S42" s="62"/>
      <c r="T42" s="63"/>
      <c r="U42" s="64"/>
      <c r="V42" s="65"/>
      <c r="W42" s="66"/>
      <c r="X42" s="67">
        <v>180</v>
      </c>
      <c r="Y42" s="68"/>
      <c r="Z42" s="67"/>
      <c r="AA42" s="68"/>
      <c r="AB42" s="67"/>
      <c r="AC42" s="69"/>
      <c r="AD42" s="26"/>
      <c r="AE42" s="26"/>
      <c r="AF42" s="26"/>
      <c r="AG42" s="26"/>
      <c r="AH42" s="26"/>
      <c r="AI42" s="91"/>
      <c r="AJ42" s="26"/>
      <c r="AK42" s="26"/>
      <c r="AL42" s="26"/>
      <c r="AM42" s="26"/>
      <c r="AN42" s="26"/>
      <c r="AO42" s="286">
        <f t="shared" si="43"/>
        <v>2.65</v>
      </c>
      <c r="AP42" s="294">
        <f t="shared" si="43"/>
        <v>6.7833333333333332</v>
      </c>
      <c r="AQ42" s="302">
        <f t="shared" si="43"/>
        <v>12.495833333333334</v>
      </c>
      <c r="AR42" s="310">
        <f t="shared" si="43"/>
        <v>17.120833333333334</v>
      </c>
      <c r="AS42" s="272">
        <f>((((K42*VÁHY!$B$7)+(L42*VÁHY!$C$7)+(M42*VÁHY!$D$7)+(N42*VÁHY!$E$7)+(O42*VÁHY!$F$7)+(P42*VÁHY!$G$7))*VÁHY!$H$7)+((R42*VÁHY!$I$7)+(S42*VÁHY!$J$7)+(T42*VÁHY!$K$7)+(U42*VÁHY!$L$7)+(V42*VÁHY!$M$7)+(W42*VÁHY!$N$7))+(X42*VÁHY!$O$7+Y42*VÁHY!$P$7+Z42*VÁHY!$Q$7+AA42*VÁHY!$R$7+AB42*VÁHY!$S$7+AC42*VÁHY!$T$7)+(AD42*VÁHY!$U$7+AE42*VÁHY!$V$7+AG42*VÁHY!$X$7+AH42*VÁHY!$Y$7))*(1+(AM42*VÁHY!$AD$7))+(AJ42*VÁHY!$AA$7)</f>
        <v>159</v>
      </c>
      <c r="AT42" s="273">
        <f>AS42+AS41+AS40</f>
        <v>407</v>
      </c>
      <c r="AU42" s="272">
        <f>AS42+AS41+AS40+AS36+AS35</f>
        <v>749.75</v>
      </c>
      <c r="AV42" s="272">
        <f>AS42+AS41+AS40+AS36+AS35+AS34+AS33</f>
        <v>1027.25</v>
      </c>
    </row>
    <row r="43" spans="1:48" s="10" customFormat="1" ht="21.95" customHeight="1" x14ac:dyDescent="0.2">
      <c r="A43" s="104"/>
      <c r="B43" s="30">
        <v>42691</v>
      </c>
      <c r="C43" s="334" t="s">
        <v>87</v>
      </c>
      <c r="D43" s="334"/>
      <c r="E43" s="334"/>
      <c r="F43" s="334" t="s">
        <v>84</v>
      </c>
      <c r="G43" s="334"/>
      <c r="H43" s="334"/>
      <c r="I43" s="70">
        <f t="shared" si="41"/>
        <v>2.4166666666666665</v>
      </c>
      <c r="J43" s="70">
        <f t="shared" si="42"/>
        <v>0.91666666666666663</v>
      </c>
      <c r="K43" s="55"/>
      <c r="L43" s="56"/>
      <c r="M43" s="57"/>
      <c r="N43" s="58"/>
      <c r="O43" s="59"/>
      <c r="P43" s="60"/>
      <c r="Q43" s="132"/>
      <c r="R43" s="61"/>
      <c r="S43" s="62">
        <v>15</v>
      </c>
      <c r="T43" s="63">
        <v>40</v>
      </c>
      <c r="U43" s="64"/>
      <c r="V43" s="65"/>
      <c r="W43" s="66"/>
      <c r="X43" s="67">
        <v>90</v>
      </c>
      <c r="Y43" s="68"/>
      <c r="Z43" s="67"/>
      <c r="AA43" s="68"/>
      <c r="AB43" s="67"/>
      <c r="AC43" s="69"/>
      <c r="AD43" s="26"/>
      <c r="AE43" s="26"/>
      <c r="AF43" s="26"/>
      <c r="AG43" s="26"/>
      <c r="AH43" s="26"/>
      <c r="AI43" s="91"/>
      <c r="AJ43" s="26"/>
      <c r="AK43" s="26"/>
      <c r="AL43" s="26"/>
      <c r="AM43" s="26"/>
      <c r="AN43" s="26"/>
      <c r="AO43" s="286">
        <f t="shared" si="43"/>
        <v>2.4500000000000002</v>
      </c>
      <c r="AP43" s="294">
        <f t="shared" si="43"/>
        <v>7.6333333333333337</v>
      </c>
      <c r="AQ43" s="302">
        <f t="shared" si="43"/>
        <v>11.220833333333333</v>
      </c>
      <c r="AR43" s="310">
        <f t="shared" si="43"/>
        <v>16.529166666666665</v>
      </c>
      <c r="AS43" s="272">
        <f>((((K43*VÁHY!$B$7)+(L43*VÁHY!$C$7)+(M43*VÁHY!$D$7)+(N43*VÁHY!$E$7)+(O43*VÁHY!$F$7)+(P43*VÁHY!$G$7))*VÁHY!$H$7)+((R43*VÁHY!$I$7)+(S43*VÁHY!$J$7)+(T43*VÁHY!$K$7)+(U43*VÁHY!$L$7)+(V43*VÁHY!$M$7)+(W43*VÁHY!$N$7))+(X43*VÁHY!$O$7+Y43*VÁHY!$P$7+Z43*VÁHY!$Q$7+AA43*VÁHY!$R$7+AB43*VÁHY!$S$7+AC43*VÁHY!$T$7)+(AD43*VÁHY!$U$7+AE43*VÁHY!$V$7+AG43*VÁHY!$X$7+AH43*VÁHY!$Y$7))*(1+(AM43*VÁHY!$AD$7))+(AJ43*VÁHY!$AA$7)</f>
        <v>147</v>
      </c>
      <c r="AT43" s="273">
        <f>AS43+AS42+AS41</f>
        <v>458</v>
      </c>
      <c r="AU43" s="272">
        <f>AS43+AS42+AS41+AS40+AS36</f>
        <v>673.25</v>
      </c>
      <c r="AV43" s="272">
        <f>AS43+AS42+AS41+AS40+AS36+AS35+AS34</f>
        <v>991.75</v>
      </c>
    </row>
    <row r="44" spans="1:48" s="10" customFormat="1" ht="21.95" customHeight="1" x14ac:dyDescent="0.2">
      <c r="A44" s="104"/>
      <c r="B44" s="31">
        <v>42692</v>
      </c>
      <c r="C44" s="334" t="s">
        <v>88</v>
      </c>
      <c r="D44" s="334"/>
      <c r="E44" s="334"/>
      <c r="F44" s="334"/>
      <c r="G44" s="334"/>
      <c r="H44" s="334"/>
      <c r="I44" s="70">
        <f t="shared" si="41"/>
        <v>0</v>
      </c>
      <c r="J44" s="70">
        <f t="shared" si="42"/>
        <v>0</v>
      </c>
      <c r="K44" s="55"/>
      <c r="L44" s="56"/>
      <c r="M44" s="57"/>
      <c r="N44" s="58"/>
      <c r="O44" s="59"/>
      <c r="P44" s="60"/>
      <c r="Q44" s="132"/>
      <c r="R44" s="61"/>
      <c r="S44" s="62"/>
      <c r="T44" s="63"/>
      <c r="U44" s="64"/>
      <c r="V44" s="65"/>
      <c r="W44" s="66"/>
      <c r="X44" s="67"/>
      <c r="Y44" s="68"/>
      <c r="Z44" s="67"/>
      <c r="AA44" s="68"/>
      <c r="AB44" s="67"/>
      <c r="AC44" s="69"/>
      <c r="AD44" s="26"/>
      <c r="AE44" s="26"/>
      <c r="AF44" s="26"/>
      <c r="AG44" s="26"/>
      <c r="AH44" s="26"/>
      <c r="AI44" s="91"/>
      <c r="AJ44" s="26">
        <v>45</v>
      </c>
      <c r="AK44" s="26"/>
      <c r="AL44" s="26"/>
      <c r="AM44" s="26"/>
      <c r="AN44" s="26"/>
      <c r="AO44" s="286">
        <f t="shared" si="43"/>
        <v>-0.375</v>
      </c>
      <c r="AP44" s="294">
        <f t="shared" si="43"/>
        <v>4.7249999999999996</v>
      </c>
      <c r="AQ44" s="302">
        <f t="shared" si="43"/>
        <v>8.8583333333333325</v>
      </c>
      <c r="AR44" s="310">
        <f t="shared" si="43"/>
        <v>14.570833333333333</v>
      </c>
      <c r="AS44" s="272">
        <f>((((K44*VÁHY!$B$7)+(L44*VÁHY!$C$7)+(M44*VÁHY!$D$7)+(N44*VÁHY!$E$7)+(O44*VÁHY!$F$7)+(P44*VÁHY!$G$7))*VÁHY!$H$7)+((R44*VÁHY!$I$7)+(S44*VÁHY!$J$7)+(T44*VÁHY!$K$7)+(U44*VÁHY!$L$7)+(V44*VÁHY!$M$7)+(W44*VÁHY!$N$7))+(X44*VÁHY!$O$7+Y44*VÁHY!$P$7+Z44*VÁHY!$Q$7+AA44*VÁHY!$R$7+AB44*VÁHY!$S$7+AC44*VÁHY!$T$7)+(AD44*VÁHY!$U$7+AE44*VÁHY!$V$7+AG44*VÁHY!$X$7+AH44*VÁHY!$Y$7))*(1+(AM44*VÁHY!$AD$7))+(AJ44*VÁHY!$AA$7)</f>
        <v>-22.5</v>
      </c>
      <c r="AT44" s="273">
        <f>AS44+AS43+AS42</f>
        <v>283.5</v>
      </c>
      <c r="AU44" s="272">
        <f t="shared" ref="AU44:AU46" si="44">AS44+AS43+AS42+AS41+AS40</f>
        <v>531.5</v>
      </c>
      <c r="AV44" s="272">
        <f>AS44+AS43+AS42+AS41+AS40+AS36+AS35</f>
        <v>874.25</v>
      </c>
    </row>
    <row r="45" spans="1:48" s="10" customFormat="1" ht="21.95" customHeight="1" x14ac:dyDescent="0.2">
      <c r="A45" s="104"/>
      <c r="B45" s="31">
        <v>42693</v>
      </c>
      <c r="C45" s="334" t="s">
        <v>89</v>
      </c>
      <c r="D45" s="334"/>
      <c r="E45" s="334"/>
      <c r="F45" s="334" t="s">
        <v>86</v>
      </c>
      <c r="G45" s="334"/>
      <c r="H45" s="334"/>
      <c r="I45" s="70">
        <f t="shared" si="41"/>
        <v>2.0833333333333335</v>
      </c>
      <c r="J45" s="70">
        <f t="shared" si="42"/>
        <v>0.5</v>
      </c>
      <c r="K45" s="55"/>
      <c r="L45" s="56"/>
      <c r="M45" s="57"/>
      <c r="N45" s="58"/>
      <c r="O45" s="59"/>
      <c r="P45" s="60"/>
      <c r="Q45" s="132"/>
      <c r="R45" s="61">
        <v>30</v>
      </c>
      <c r="S45" s="62"/>
      <c r="T45" s="63"/>
      <c r="U45" s="64"/>
      <c r="V45" s="65"/>
      <c r="W45" s="66"/>
      <c r="X45" s="67">
        <v>25</v>
      </c>
      <c r="Y45" s="68">
        <v>70</v>
      </c>
      <c r="Z45" s="67"/>
      <c r="AA45" s="68"/>
      <c r="AB45" s="67"/>
      <c r="AC45" s="69"/>
      <c r="AD45" s="26"/>
      <c r="AE45" s="26"/>
      <c r="AF45" s="26"/>
      <c r="AG45" s="26"/>
      <c r="AH45" s="26"/>
      <c r="AI45" s="91"/>
      <c r="AJ45" s="26"/>
      <c r="AK45" s="26"/>
      <c r="AL45" s="26"/>
      <c r="AM45" s="26"/>
      <c r="AN45" s="26"/>
      <c r="AO45" s="286">
        <f t="shared" si="43"/>
        <v>2.9166666666666665</v>
      </c>
      <c r="AP45" s="294">
        <f t="shared" si="43"/>
        <v>4.9916666666666663</v>
      </c>
      <c r="AQ45" s="302">
        <f t="shared" si="43"/>
        <v>10.175000000000001</v>
      </c>
      <c r="AR45" s="310">
        <f t="shared" si="43"/>
        <v>13.762499999999999</v>
      </c>
      <c r="AS45" s="272">
        <f>((((K45*VÁHY!$B$7)+(L45*VÁHY!$C$7)+(M45*VÁHY!$D$7)+(N45*VÁHY!$E$7)+(O45*VÁHY!$F$7)+(P45*VÁHY!$G$7))*VÁHY!$H$7)+((R45*VÁHY!$I$7)+(S45*VÁHY!$J$7)+(T45*VÁHY!$K$7)+(U45*VÁHY!$L$7)+(V45*VÁHY!$M$7)+(W45*VÁHY!$N$7))+(X45*VÁHY!$O$7+Y45*VÁHY!$P$7+Z45*VÁHY!$Q$7+AA45*VÁHY!$R$7+AB45*VÁHY!$S$7+AC45*VÁHY!$T$7)+(AD45*VÁHY!$U$7+AE45*VÁHY!$V$7+AG45*VÁHY!$X$7+AH45*VÁHY!$Y$7))*(1+(AM45*VÁHY!$AD$7))+(AJ45*VÁHY!$AA$7)</f>
        <v>175</v>
      </c>
      <c r="AT45" s="273">
        <f>AS45+AS44+AS43</f>
        <v>299.5</v>
      </c>
      <c r="AU45" s="272">
        <f t="shared" si="44"/>
        <v>610.5</v>
      </c>
      <c r="AV45" s="272">
        <f>AS45+AS44+AS43+AS42+AS41+AS40+AS36</f>
        <v>825.75</v>
      </c>
    </row>
    <row r="46" spans="1:48" s="10" customFormat="1" ht="21.95" customHeight="1" thickBot="1" x14ac:dyDescent="0.25">
      <c r="A46" s="104"/>
      <c r="B46" s="30">
        <v>42694</v>
      </c>
      <c r="C46" s="335" t="s">
        <v>90</v>
      </c>
      <c r="D46" s="335"/>
      <c r="E46" s="335"/>
      <c r="F46" s="334"/>
      <c r="G46" s="334"/>
      <c r="H46" s="334"/>
      <c r="I46" s="70">
        <f t="shared" si="41"/>
        <v>3</v>
      </c>
      <c r="J46" s="70">
        <f t="shared" si="42"/>
        <v>0</v>
      </c>
      <c r="K46" s="55"/>
      <c r="L46" s="56"/>
      <c r="M46" s="57"/>
      <c r="N46" s="58"/>
      <c r="O46" s="59"/>
      <c r="P46" s="60"/>
      <c r="Q46" s="132"/>
      <c r="R46" s="61"/>
      <c r="S46" s="62"/>
      <c r="T46" s="63"/>
      <c r="U46" s="64"/>
      <c r="V46" s="65"/>
      <c r="W46" s="66"/>
      <c r="X46" s="67">
        <v>180</v>
      </c>
      <c r="Y46" s="68"/>
      <c r="Z46" s="67"/>
      <c r="AA46" s="68"/>
      <c r="AB46" s="67"/>
      <c r="AC46" s="69"/>
      <c r="AD46" s="26"/>
      <c r="AE46" s="26"/>
      <c r="AF46" s="26"/>
      <c r="AG46" s="26"/>
      <c r="AH46" s="26"/>
      <c r="AI46" s="91"/>
      <c r="AJ46" s="26"/>
      <c r="AK46" s="26"/>
      <c r="AL46" s="26"/>
      <c r="AM46" s="26"/>
      <c r="AN46" s="26"/>
      <c r="AO46" s="286">
        <f t="shared" si="43"/>
        <v>2.4</v>
      </c>
      <c r="AP46" s="294">
        <f t="shared" si="43"/>
        <v>4.9416666666666664</v>
      </c>
      <c r="AQ46" s="302">
        <f t="shared" si="43"/>
        <v>10.041666666666666</v>
      </c>
      <c r="AR46" s="310">
        <f t="shared" si="43"/>
        <v>14.175000000000001</v>
      </c>
      <c r="AS46" s="272">
        <f>((((K46*VÁHY!$B$7)+(L46*VÁHY!$C$7)+(M46*VÁHY!$D$7)+(N46*VÁHY!$E$7)+(O46*VÁHY!$F$7)+(P46*VÁHY!$G$7))*VÁHY!$H$7)+((R46*VÁHY!$I$7)+(S46*VÁHY!$J$7)+(T46*VÁHY!$K$7)+(U46*VÁHY!$L$7)+(V46*VÁHY!$M$7)+(W46*VÁHY!$N$7))+(X46*VÁHY!$O$7+Y46*VÁHY!$P$7+Z46*VÁHY!$Q$7+AA46*VÁHY!$R$7+AB46*VÁHY!$S$7+AC46*VÁHY!$T$7)+(AD46*VÁHY!$U$7+AE46*VÁHY!$V$7+AG46*VÁHY!$X$7+AH46*VÁHY!$Y$7))*(1+(AM46*VÁHY!$AD$7))+(AJ46*VÁHY!$AA$7)</f>
        <v>144</v>
      </c>
      <c r="AT46" s="273">
        <f>AS46+AS45+AS44</f>
        <v>296.5</v>
      </c>
      <c r="AU46" s="272">
        <f t="shared" si="44"/>
        <v>602.5</v>
      </c>
      <c r="AV46" s="272">
        <f>AS46+AS45+AS44+AS43+AS42+AS41+AS40</f>
        <v>850.5</v>
      </c>
    </row>
    <row r="47" spans="1:48" s="10" customFormat="1" ht="14.25" thickTop="1" thickBot="1" x14ac:dyDescent="0.25">
      <c r="A47" s="105"/>
      <c r="B47" s="106"/>
      <c r="C47" s="114">
        <f>(L39+M39+N39+S39+T39+U39)/J39</f>
        <v>0.6923076923076924</v>
      </c>
      <c r="D47" s="107">
        <f>(O39+P39+V39+W39+Y39+AA39)/(K39+L39+M39+N39+O39+P39+R39+S39+T39+U39+V39+W39+X39+Y39+Z39+AA39+AB39+AC39)</f>
        <v>7.3684210526315796E-2</v>
      </c>
      <c r="E47" s="108">
        <f>(K39+L39+M39+N39+O39+P39)/J39</f>
        <v>0</v>
      </c>
      <c r="F47" s="109">
        <f>1-J39/I39</f>
        <v>0.79473684210526319</v>
      </c>
      <c r="G47" s="125">
        <f>Q39/J39</f>
        <v>0</v>
      </c>
      <c r="H47" s="127">
        <f>I39/(MAKROPLAN!E6)</f>
        <v>3.958333333333333</v>
      </c>
      <c r="I47" s="110"/>
      <c r="J47" s="111"/>
      <c r="K47" s="111"/>
      <c r="L47" s="111"/>
      <c r="M47" s="111"/>
      <c r="N47" s="111"/>
      <c r="O47" s="110"/>
      <c r="P47" s="111"/>
      <c r="Q47" s="111"/>
      <c r="R47" s="111"/>
      <c r="S47" s="111"/>
      <c r="T47" s="111"/>
      <c r="U47" s="111"/>
      <c r="V47" s="110"/>
      <c r="W47" s="111"/>
      <c r="X47" s="111"/>
      <c r="Y47" s="111"/>
      <c r="Z47" s="111"/>
      <c r="AA47" s="111"/>
      <c r="AB47" s="110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284"/>
      <c r="AP47" s="292"/>
      <c r="AQ47" s="300"/>
      <c r="AR47" s="308"/>
      <c r="AS47" s="274"/>
      <c r="AT47" s="275"/>
      <c r="AU47" s="275"/>
      <c r="AV47" s="275"/>
    </row>
    <row r="48" spans="1:48" ht="19.5" customHeight="1" thickTop="1" x14ac:dyDescent="0.2">
      <c r="A48" s="112"/>
      <c r="B48" s="106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285"/>
      <c r="AP48" s="293"/>
      <c r="AQ48" s="301"/>
      <c r="AR48" s="309"/>
    </row>
    <row r="49" spans="1:48" s="9" customFormat="1" ht="21.95" customHeight="1" x14ac:dyDescent="0.2">
      <c r="A49" s="100"/>
      <c r="B49" s="12"/>
      <c r="C49" s="355" t="s">
        <v>51</v>
      </c>
      <c r="D49" s="355"/>
      <c r="E49" s="355"/>
      <c r="F49" s="355" t="s">
        <v>73</v>
      </c>
      <c r="G49" s="355"/>
      <c r="H49" s="355"/>
      <c r="I49" s="70">
        <f>(K49+L49+M49+N49+O49+P49+R49+S49+T49+U49+V49+W49+AD49+AE49+AG49+(AH49/4)+X49+Y49+Z49+AA49+AB49+AC49)</f>
        <v>12.416666666666668</v>
      </c>
      <c r="J49" s="70">
        <f>(K49+L49+M49+N49+O49+P49+R49+S49+T49+U49+V49+W49)</f>
        <v>10.916666666666668</v>
      </c>
      <c r="K49" s="71">
        <f t="shared" ref="K49:AJ49" si="45">SUM(K50:K56)/60</f>
        <v>0.5</v>
      </c>
      <c r="L49" s="72">
        <f t="shared" si="45"/>
        <v>3.3333333333333335</v>
      </c>
      <c r="M49" s="73">
        <f t="shared" si="45"/>
        <v>1.3333333333333333</v>
      </c>
      <c r="N49" s="74">
        <f t="shared" si="45"/>
        <v>0</v>
      </c>
      <c r="O49" s="75">
        <f t="shared" si="45"/>
        <v>3.4166666666666665</v>
      </c>
      <c r="P49" s="76">
        <f t="shared" si="45"/>
        <v>0</v>
      </c>
      <c r="Q49" s="130">
        <f t="shared" si="45"/>
        <v>7.833333333333333</v>
      </c>
      <c r="R49" s="77">
        <f t="shared" si="45"/>
        <v>1.5</v>
      </c>
      <c r="S49" s="78">
        <f t="shared" si="45"/>
        <v>0.83333333333333337</v>
      </c>
      <c r="T49" s="79">
        <f t="shared" si="45"/>
        <v>0</v>
      </c>
      <c r="U49" s="80">
        <f t="shared" si="45"/>
        <v>0</v>
      </c>
      <c r="V49" s="81">
        <f t="shared" si="45"/>
        <v>0</v>
      </c>
      <c r="W49" s="82">
        <f t="shared" si="45"/>
        <v>0</v>
      </c>
      <c r="X49" s="83">
        <f t="shared" si="45"/>
        <v>0</v>
      </c>
      <c r="Y49" s="84">
        <f t="shared" si="45"/>
        <v>0</v>
      </c>
      <c r="Z49" s="83">
        <f t="shared" si="45"/>
        <v>1.5</v>
      </c>
      <c r="AA49" s="84">
        <f t="shared" si="45"/>
        <v>0</v>
      </c>
      <c r="AB49" s="83">
        <f t="shared" si="45"/>
        <v>0</v>
      </c>
      <c r="AC49" s="85">
        <f t="shared" si="45"/>
        <v>0</v>
      </c>
      <c r="AD49" s="86">
        <f t="shared" si="45"/>
        <v>0</v>
      </c>
      <c r="AE49" s="86">
        <f t="shared" si="45"/>
        <v>0</v>
      </c>
      <c r="AF49" s="86">
        <f t="shared" si="45"/>
        <v>0</v>
      </c>
      <c r="AG49" s="86">
        <f t="shared" si="45"/>
        <v>0</v>
      </c>
      <c r="AH49" s="86">
        <f t="shared" si="45"/>
        <v>0</v>
      </c>
      <c r="AI49" s="89">
        <f t="shared" si="45"/>
        <v>0</v>
      </c>
      <c r="AJ49" s="86">
        <f t="shared" si="45"/>
        <v>0</v>
      </c>
      <c r="AK49" s="24">
        <f t="shared" ref="AK49" si="46">SUM(AK50:AK56)</f>
        <v>0</v>
      </c>
      <c r="AL49" s="24">
        <f t="shared" ref="AL49" si="47">SUM(AL50:AL56)</f>
        <v>0</v>
      </c>
      <c r="AM49" s="24">
        <f t="shared" ref="AM49" si="48">SUM(AM50:AM56)</f>
        <v>0</v>
      </c>
      <c r="AN49" s="24">
        <f t="shared" ref="AN49" si="49">SUM(AN50:AN56)</f>
        <v>0</v>
      </c>
      <c r="AO49" s="280">
        <f>VÁHY!$AF$7</f>
        <v>2.5714285714285716</v>
      </c>
      <c r="AP49" s="291">
        <f>VÁHY!$AG$7</f>
        <v>6.7499999999999991</v>
      </c>
      <c r="AQ49" s="299">
        <f>VÁHY!$AH$7</f>
        <v>9.6428571428571406</v>
      </c>
      <c r="AR49" s="307">
        <f>VÁHY!$AI$7</f>
        <v>11.25</v>
      </c>
      <c r="AS49" s="266"/>
      <c r="AT49" s="267"/>
      <c r="AU49" s="267"/>
      <c r="AV49" s="267"/>
    </row>
    <row r="50" spans="1:48" s="11" customFormat="1" ht="21.95" customHeight="1" x14ac:dyDescent="0.2">
      <c r="A50" s="103"/>
      <c r="B50" s="30">
        <v>42695</v>
      </c>
      <c r="C50" s="334"/>
      <c r="D50" s="334"/>
      <c r="E50" s="334"/>
      <c r="F50" s="334" t="s">
        <v>91</v>
      </c>
      <c r="G50" s="334"/>
      <c r="H50" s="334"/>
      <c r="I50" s="70">
        <f t="shared" ref="I50:I56" si="50">(K50+L50+M50+N50+O50+P50+R50+S50+T50+U50+V50+W50+AD50+AE50+AG50+(AH50/4)+X50+Y50+Z50+AA50+AB50+AC50)/60</f>
        <v>1.1666666666666667</v>
      </c>
      <c r="J50" s="70">
        <f t="shared" ref="J50:J56" si="51">(K50+L50+M50+N50+O50+P50+R50+S50+T50+U50+V50+W50)/60</f>
        <v>1.1666666666666667</v>
      </c>
      <c r="K50" s="40"/>
      <c r="L50" s="41">
        <v>70</v>
      </c>
      <c r="M50" s="42"/>
      <c r="N50" s="43"/>
      <c r="O50" s="44"/>
      <c r="P50" s="45"/>
      <c r="Q50" s="131">
        <v>70</v>
      </c>
      <c r="R50" s="46"/>
      <c r="S50" s="47"/>
      <c r="T50" s="48"/>
      <c r="U50" s="49"/>
      <c r="V50" s="50"/>
      <c r="W50" s="51"/>
      <c r="X50" s="52"/>
      <c r="Y50" s="53"/>
      <c r="Z50" s="52"/>
      <c r="AA50" s="53"/>
      <c r="AB50" s="52"/>
      <c r="AC50" s="54"/>
      <c r="AD50" s="25"/>
      <c r="AE50" s="25"/>
      <c r="AF50" s="25"/>
      <c r="AG50" s="25"/>
      <c r="AH50" s="25"/>
      <c r="AI50" s="90"/>
      <c r="AJ50" s="25"/>
      <c r="AK50" s="25"/>
      <c r="AL50" s="25"/>
      <c r="AM50" s="25"/>
      <c r="AN50" s="25"/>
      <c r="AO50" s="286">
        <f t="shared" ref="AO50:AR56" si="52">AS50/60</f>
        <v>1.2250000000000001</v>
      </c>
      <c r="AP50" s="294">
        <f t="shared" si="52"/>
        <v>6.541666666666667</v>
      </c>
      <c r="AQ50" s="302">
        <f t="shared" si="52"/>
        <v>8.6166666666666671</v>
      </c>
      <c r="AR50" s="310">
        <f t="shared" si="52"/>
        <v>13.8</v>
      </c>
      <c r="AS50" s="272">
        <f>((((K50*VÁHY!$B$7)+(L50*VÁHY!$C$7)+(M50*VÁHY!$D$7)+(N50*VÁHY!$E$7)+(O50*VÁHY!$F$7)+(P50*VÁHY!$G$7))*VÁHY!$H$7)+((R50*VÁHY!$I$7)+(S50*VÁHY!$J$7)+(T50*VÁHY!$K$7)+(U50*VÁHY!$L$7)+(V50*VÁHY!$M$7)+(W50*VÁHY!$N$7))+(X50*VÁHY!$O$7+Y50*VÁHY!$P$7+Z50*VÁHY!$Q$7+AA50*VÁHY!$R$7+AB50*VÁHY!$S$7+AC50*VÁHY!$T$7)+(AD50*VÁHY!$U$7+AE50*VÁHY!$V$7+AG50*VÁHY!$X$7+AH50*VÁHY!$Y$7))*(1+(AM50*VÁHY!$AD$7))+(AJ50*VÁHY!$AA$7)</f>
        <v>73.5</v>
      </c>
      <c r="AT50" s="272">
        <f>AS50+AS46+AS45</f>
        <v>392.5</v>
      </c>
      <c r="AU50" s="272">
        <f>AS50+AS46+AS45+AS44+AS43</f>
        <v>517</v>
      </c>
      <c r="AV50" s="272">
        <f>AS50+AS46+AS45+AS44+AS43+AS42+AS41</f>
        <v>828</v>
      </c>
    </row>
    <row r="51" spans="1:48" s="10" customFormat="1" ht="21.95" customHeight="1" x14ac:dyDescent="0.2">
      <c r="A51" s="104"/>
      <c r="B51" s="31">
        <v>42696</v>
      </c>
      <c r="C51" s="334" t="s">
        <v>92</v>
      </c>
      <c r="D51" s="334"/>
      <c r="E51" s="334"/>
      <c r="F51" s="334" t="s">
        <v>93</v>
      </c>
      <c r="G51" s="334"/>
      <c r="H51" s="334"/>
      <c r="I51" s="70">
        <f t="shared" si="50"/>
        <v>2.6666666666666665</v>
      </c>
      <c r="J51" s="70">
        <f t="shared" si="51"/>
        <v>2.6666666666666665</v>
      </c>
      <c r="K51" s="55"/>
      <c r="L51" s="56">
        <v>90</v>
      </c>
      <c r="M51" s="57"/>
      <c r="N51" s="58"/>
      <c r="O51" s="59">
        <v>40</v>
      </c>
      <c r="P51" s="60"/>
      <c r="Q51" s="132">
        <v>130</v>
      </c>
      <c r="R51" s="61">
        <v>15</v>
      </c>
      <c r="S51" s="62">
        <v>15</v>
      </c>
      <c r="T51" s="63"/>
      <c r="U51" s="64"/>
      <c r="V51" s="65"/>
      <c r="W51" s="66"/>
      <c r="X51" s="67"/>
      <c r="Y51" s="68"/>
      <c r="Z51" s="67"/>
      <c r="AA51" s="68"/>
      <c r="AB51" s="67"/>
      <c r="AC51" s="69"/>
      <c r="AD51" s="26"/>
      <c r="AE51" s="26"/>
      <c r="AF51" s="26"/>
      <c r="AG51" s="26"/>
      <c r="AH51" s="26"/>
      <c r="AI51" s="91"/>
      <c r="AJ51" s="26"/>
      <c r="AK51" s="26"/>
      <c r="AL51" s="26"/>
      <c r="AM51" s="26"/>
      <c r="AN51" s="26"/>
      <c r="AO51" s="286">
        <f t="shared" si="52"/>
        <v>3.7</v>
      </c>
      <c r="AP51" s="294">
        <f t="shared" si="52"/>
        <v>7.3250000000000002</v>
      </c>
      <c r="AQ51" s="302">
        <f t="shared" si="52"/>
        <v>9.8666666666666671</v>
      </c>
      <c r="AR51" s="310">
        <f t="shared" si="52"/>
        <v>14.966666666666667</v>
      </c>
      <c r="AS51" s="272">
        <f>((((K51*VÁHY!$B$7)+(L51*VÁHY!$C$7)+(M51*VÁHY!$D$7)+(N51*VÁHY!$E$7)+(O51*VÁHY!$F$7)+(P51*VÁHY!$G$7))*VÁHY!$H$7)+((R51*VÁHY!$I$7)+(S51*VÁHY!$J$7)+(T51*VÁHY!$K$7)+(U51*VÁHY!$L$7)+(V51*VÁHY!$M$7)+(W51*VÁHY!$N$7))+(X51*VÁHY!$O$7+Y51*VÁHY!$P$7+Z51*VÁHY!$Q$7+AA51*VÁHY!$R$7+AB51*VÁHY!$S$7+AC51*VÁHY!$T$7)+(AD51*VÁHY!$U$7+AE51*VÁHY!$V$7+AG51*VÁHY!$X$7+AH51*VÁHY!$Y$7))*(1+(AM51*VÁHY!$AD$7))+(AJ51*VÁHY!$AA$7)</f>
        <v>222</v>
      </c>
      <c r="AT51" s="273">
        <f>AS51+AS50+AS46</f>
        <v>439.5</v>
      </c>
      <c r="AU51" s="272">
        <f>AS51+AS50+AS46+AS45+AS44</f>
        <v>592</v>
      </c>
      <c r="AV51" s="272">
        <f>AS51+AS50+AS46+AS45+AS44+AS43+AS42</f>
        <v>898</v>
      </c>
    </row>
    <row r="52" spans="1:48" s="10" customFormat="1" ht="21.95" customHeight="1" x14ac:dyDescent="0.2">
      <c r="A52" s="104"/>
      <c r="B52" s="31">
        <v>42697</v>
      </c>
      <c r="C52" s="334" t="s">
        <v>94</v>
      </c>
      <c r="D52" s="334"/>
      <c r="E52" s="334"/>
      <c r="F52" s="334" t="s">
        <v>95</v>
      </c>
      <c r="G52" s="334"/>
      <c r="H52" s="334"/>
      <c r="I52" s="70">
        <f t="shared" si="50"/>
        <v>2.25</v>
      </c>
      <c r="J52" s="70">
        <f t="shared" si="51"/>
        <v>2.25</v>
      </c>
      <c r="K52" s="55"/>
      <c r="L52" s="56"/>
      <c r="M52" s="57">
        <v>80</v>
      </c>
      <c r="N52" s="58"/>
      <c r="O52" s="59">
        <v>15</v>
      </c>
      <c r="P52" s="60"/>
      <c r="Q52" s="132">
        <v>95</v>
      </c>
      <c r="R52" s="61">
        <v>30</v>
      </c>
      <c r="S52" s="62">
        <v>10</v>
      </c>
      <c r="T52" s="63"/>
      <c r="U52" s="64"/>
      <c r="V52" s="65"/>
      <c r="W52" s="66"/>
      <c r="X52" s="67"/>
      <c r="Y52" s="68"/>
      <c r="Z52" s="67"/>
      <c r="AA52" s="68"/>
      <c r="AB52" s="67"/>
      <c r="AC52" s="69"/>
      <c r="AD52" s="26"/>
      <c r="AE52" s="26"/>
      <c r="AF52" s="26"/>
      <c r="AG52" s="26"/>
      <c r="AH52" s="26"/>
      <c r="AI52" s="91"/>
      <c r="AJ52" s="26"/>
      <c r="AK52" s="26"/>
      <c r="AL52" s="26"/>
      <c r="AM52" s="26"/>
      <c r="AN52" s="26"/>
      <c r="AO52" s="286">
        <f t="shared" si="52"/>
        <v>3.1729166666666666</v>
      </c>
      <c r="AP52" s="294">
        <f t="shared" si="52"/>
        <v>8.0979166666666664</v>
      </c>
      <c r="AQ52" s="302">
        <f t="shared" si="52"/>
        <v>13.414583333333333</v>
      </c>
      <c r="AR52" s="310">
        <f t="shared" si="52"/>
        <v>15.489583333333334</v>
      </c>
      <c r="AS52" s="272">
        <f>((((K52*VÁHY!$B$7)+(L52*VÁHY!$C$7)+(M52*VÁHY!$D$7)+(N52*VÁHY!$E$7)+(O52*VÁHY!$F$7)+(P52*VÁHY!$G$7))*VÁHY!$H$7)+((R52*VÁHY!$I$7)+(S52*VÁHY!$J$7)+(T52*VÁHY!$K$7)+(U52*VÁHY!$L$7)+(V52*VÁHY!$M$7)+(W52*VÁHY!$N$7))+(X52*VÁHY!$O$7+Y52*VÁHY!$P$7+Z52*VÁHY!$Q$7+AA52*VÁHY!$R$7+AB52*VÁHY!$S$7+AC52*VÁHY!$T$7)+(AD52*VÁHY!$U$7+AE52*VÁHY!$V$7+AG52*VÁHY!$X$7+AH52*VÁHY!$Y$7))*(1+(AM52*VÁHY!$AD$7))+(AJ52*VÁHY!$AA$7)</f>
        <v>190.375</v>
      </c>
      <c r="AT52" s="273">
        <f>AS52+AS51+AS50</f>
        <v>485.875</v>
      </c>
      <c r="AU52" s="272">
        <f>AS52+AS51+AS50+AS46+AS45</f>
        <v>804.875</v>
      </c>
      <c r="AV52" s="272">
        <f>AS52+AS51+AS50+AS46+AS45+AS44+AS43</f>
        <v>929.375</v>
      </c>
    </row>
    <row r="53" spans="1:48" s="10" customFormat="1" ht="21.95" customHeight="1" x14ac:dyDescent="0.2">
      <c r="A53" s="104"/>
      <c r="B53" s="30">
        <v>42698</v>
      </c>
      <c r="C53" s="334" t="s">
        <v>96</v>
      </c>
      <c r="D53" s="334"/>
      <c r="E53" s="334"/>
      <c r="F53" s="334" t="s">
        <v>100</v>
      </c>
      <c r="G53" s="334"/>
      <c r="H53" s="334"/>
      <c r="I53" s="70">
        <f t="shared" si="50"/>
        <v>2.6666666666666665</v>
      </c>
      <c r="J53" s="70">
        <f t="shared" si="51"/>
        <v>1.1666666666666667</v>
      </c>
      <c r="K53" s="55"/>
      <c r="L53" s="56">
        <v>15</v>
      </c>
      <c r="M53" s="57"/>
      <c r="N53" s="58"/>
      <c r="O53" s="59">
        <v>35</v>
      </c>
      <c r="P53" s="60"/>
      <c r="Q53" s="132">
        <v>35</v>
      </c>
      <c r="R53" s="61">
        <v>20</v>
      </c>
      <c r="S53" s="62"/>
      <c r="T53" s="63"/>
      <c r="U53" s="64"/>
      <c r="V53" s="65"/>
      <c r="W53" s="66"/>
      <c r="X53" s="67"/>
      <c r="Y53" s="68"/>
      <c r="Z53" s="67">
        <v>90</v>
      </c>
      <c r="AA53" s="68"/>
      <c r="AB53" s="67"/>
      <c r="AC53" s="69"/>
      <c r="AD53" s="26"/>
      <c r="AE53" s="26"/>
      <c r="AF53" s="26"/>
      <c r="AG53" s="26"/>
      <c r="AH53" s="26"/>
      <c r="AI53" s="91"/>
      <c r="AJ53" s="26"/>
      <c r="AK53" s="26"/>
      <c r="AL53" s="26"/>
      <c r="AM53" s="26"/>
      <c r="AN53" s="26"/>
      <c r="AO53" s="286">
        <f t="shared" si="52"/>
        <v>2.8604166666666666</v>
      </c>
      <c r="AP53" s="294">
        <f t="shared" si="52"/>
        <v>9.7333333333333325</v>
      </c>
      <c r="AQ53" s="302">
        <f t="shared" si="52"/>
        <v>13.358333333333333</v>
      </c>
      <c r="AR53" s="310">
        <f t="shared" si="52"/>
        <v>15.9</v>
      </c>
      <c r="AS53" s="272">
        <f>((((K53*VÁHY!$B$7)+(L53*VÁHY!$C$7)+(M53*VÁHY!$D$7)+(N53*VÁHY!$E$7)+(O53*VÁHY!$F$7)+(P53*VÁHY!$G$7))*VÁHY!$H$7)+((R53*VÁHY!$I$7)+(S53*VÁHY!$J$7)+(T53*VÁHY!$K$7)+(U53*VÁHY!$L$7)+(V53*VÁHY!$M$7)+(W53*VÁHY!$N$7))+(X53*VÁHY!$O$7+Y53*VÁHY!$P$7+Z53*VÁHY!$Q$7+AA53*VÁHY!$R$7+AB53*VÁHY!$S$7+AC53*VÁHY!$T$7)+(AD53*VÁHY!$U$7+AE53*VÁHY!$V$7+AG53*VÁHY!$X$7+AH53*VÁHY!$Y$7))*(1+(AM53*VÁHY!$AD$7))+(AJ53*VÁHY!$AA$7)</f>
        <v>171.625</v>
      </c>
      <c r="AT53" s="273">
        <f>AS53+AS52+AS51</f>
        <v>584</v>
      </c>
      <c r="AU53" s="272">
        <f>AS53+AS52+AS51+AS50+AS46</f>
        <v>801.5</v>
      </c>
      <c r="AV53" s="272">
        <f>AS53+AS52+AS51+AS50+AS46+AS45+AS44</f>
        <v>954</v>
      </c>
    </row>
    <row r="54" spans="1:48" s="10" customFormat="1" ht="21.95" customHeight="1" x14ac:dyDescent="0.2">
      <c r="A54" s="104"/>
      <c r="B54" s="31">
        <v>42699</v>
      </c>
      <c r="C54" s="334" t="s">
        <v>160</v>
      </c>
      <c r="D54" s="334"/>
      <c r="E54" s="334"/>
      <c r="F54" s="334"/>
      <c r="G54" s="334"/>
      <c r="H54" s="334"/>
      <c r="I54" s="70">
        <f t="shared" si="50"/>
        <v>0.5</v>
      </c>
      <c r="J54" s="70">
        <f t="shared" si="51"/>
        <v>0.5</v>
      </c>
      <c r="K54" s="55">
        <v>30</v>
      </c>
      <c r="L54" s="56"/>
      <c r="M54" s="57"/>
      <c r="N54" s="58"/>
      <c r="O54" s="59"/>
      <c r="P54" s="60"/>
      <c r="Q54" s="132"/>
      <c r="R54" s="61"/>
      <c r="S54" s="62"/>
      <c r="T54" s="63"/>
      <c r="U54" s="64"/>
      <c r="V54" s="65"/>
      <c r="W54" s="66"/>
      <c r="X54" s="67"/>
      <c r="Y54" s="68"/>
      <c r="Z54" s="67"/>
      <c r="AA54" s="68"/>
      <c r="AB54" s="67"/>
      <c r="AC54" s="69"/>
      <c r="AD54" s="26"/>
      <c r="AE54" s="26"/>
      <c r="AF54" s="26"/>
      <c r="AG54" s="26"/>
      <c r="AH54" s="26"/>
      <c r="AI54" s="91"/>
      <c r="AJ54" s="26"/>
      <c r="AK54" s="26"/>
      <c r="AL54" s="26"/>
      <c r="AM54" s="26"/>
      <c r="AN54" s="26"/>
      <c r="AO54" s="286">
        <f t="shared" si="52"/>
        <v>0.26250000000000001</v>
      </c>
      <c r="AP54" s="294">
        <f t="shared" si="52"/>
        <v>6.2958333333333334</v>
      </c>
      <c r="AQ54" s="302">
        <f t="shared" si="52"/>
        <v>11.220833333333333</v>
      </c>
      <c r="AR54" s="310">
        <f t="shared" si="52"/>
        <v>16.537500000000001</v>
      </c>
      <c r="AS54" s="272">
        <f>((((K54*VÁHY!$B$7)+(L54*VÁHY!$C$7)+(M54*VÁHY!$D$7)+(N54*VÁHY!$E$7)+(O54*VÁHY!$F$7)+(P54*VÁHY!$G$7))*VÁHY!$H$7)+((R54*VÁHY!$I$7)+(S54*VÁHY!$J$7)+(T54*VÁHY!$K$7)+(U54*VÁHY!$L$7)+(V54*VÁHY!$M$7)+(W54*VÁHY!$N$7))+(X54*VÁHY!$O$7+Y54*VÁHY!$P$7+Z54*VÁHY!$Q$7+AA54*VÁHY!$R$7+AB54*VÁHY!$S$7+AC54*VÁHY!$T$7)+(AD54*VÁHY!$U$7+AE54*VÁHY!$V$7+AG54*VÁHY!$X$7+AH54*VÁHY!$Y$7))*(1+(AM54*VÁHY!$AD$7))+(AJ54*VÁHY!$AA$7)</f>
        <v>15.75</v>
      </c>
      <c r="AT54" s="273">
        <f>AS54+AS53+AS52</f>
        <v>377.75</v>
      </c>
      <c r="AU54" s="272">
        <f t="shared" ref="AU54:AU56" si="53">AS54+AS53+AS52+AS51+AS50</f>
        <v>673.25</v>
      </c>
      <c r="AV54" s="272">
        <f>AS54+AS53+AS52+AS51+AS50+AS46+AS45</f>
        <v>992.25</v>
      </c>
    </row>
    <row r="55" spans="1:48" s="10" customFormat="1" ht="21.95" customHeight="1" x14ac:dyDescent="0.2">
      <c r="A55" s="104"/>
      <c r="B55" s="31">
        <v>42700</v>
      </c>
      <c r="C55" s="334" t="s">
        <v>97</v>
      </c>
      <c r="D55" s="334"/>
      <c r="E55" s="334"/>
      <c r="F55" s="334" t="s">
        <v>98</v>
      </c>
      <c r="G55" s="334"/>
      <c r="H55" s="334"/>
      <c r="I55" s="70">
        <f t="shared" si="50"/>
        <v>1.5</v>
      </c>
      <c r="J55" s="70">
        <f t="shared" si="51"/>
        <v>1.5</v>
      </c>
      <c r="K55" s="55"/>
      <c r="L55" s="56">
        <v>15</v>
      </c>
      <c r="M55" s="57"/>
      <c r="N55" s="58"/>
      <c r="O55" s="59">
        <v>35</v>
      </c>
      <c r="P55" s="60"/>
      <c r="Q55" s="132">
        <v>60</v>
      </c>
      <c r="R55" s="61">
        <v>15</v>
      </c>
      <c r="S55" s="62">
        <v>25</v>
      </c>
      <c r="T55" s="63"/>
      <c r="U55" s="64"/>
      <c r="V55" s="65"/>
      <c r="W55" s="66"/>
      <c r="X55" s="67"/>
      <c r="Y55" s="68"/>
      <c r="Z55" s="67"/>
      <c r="AA55" s="68"/>
      <c r="AB55" s="67"/>
      <c r="AC55" s="69"/>
      <c r="AD55" s="26"/>
      <c r="AE55" s="26"/>
      <c r="AF55" s="26"/>
      <c r="AG55" s="26"/>
      <c r="AH55" s="26"/>
      <c r="AI55" s="91"/>
      <c r="AJ55" s="26"/>
      <c r="AK55" s="26"/>
      <c r="AL55" s="26"/>
      <c r="AM55" s="26"/>
      <c r="AN55" s="26"/>
      <c r="AO55" s="286">
        <f t="shared" si="52"/>
        <v>2.3354166666666667</v>
      </c>
      <c r="AP55" s="294">
        <f t="shared" si="52"/>
        <v>5.458333333333333</v>
      </c>
      <c r="AQ55" s="302">
        <f t="shared" si="52"/>
        <v>12.331250000000001</v>
      </c>
      <c r="AR55" s="310">
        <f t="shared" si="52"/>
        <v>15.956250000000001</v>
      </c>
      <c r="AS55" s="272">
        <f>((((K55*VÁHY!$B$7)+(L55*VÁHY!$C$7)+(M55*VÁHY!$D$7)+(N55*VÁHY!$E$7)+(O55*VÁHY!$F$7)+(P55*VÁHY!$G$7))*VÁHY!$H$7)+((R55*VÁHY!$I$7)+(S55*VÁHY!$J$7)+(T55*VÁHY!$K$7)+(U55*VÁHY!$L$7)+(V55*VÁHY!$M$7)+(W55*VÁHY!$N$7))+(X55*VÁHY!$O$7+Y55*VÁHY!$P$7+Z55*VÁHY!$Q$7+AA55*VÁHY!$R$7+AB55*VÁHY!$S$7+AC55*VÁHY!$T$7)+(AD55*VÁHY!$U$7+AE55*VÁHY!$V$7+AG55*VÁHY!$X$7+AH55*VÁHY!$Y$7))*(1+(AM55*VÁHY!$AD$7))+(AJ55*VÁHY!$AA$7)</f>
        <v>140.125</v>
      </c>
      <c r="AT55" s="273">
        <f>AS55+AS54+AS53</f>
        <v>327.5</v>
      </c>
      <c r="AU55" s="272">
        <f t="shared" si="53"/>
        <v>739.875</v>
      </c>
      <c r="AV55" s="272">
        <f>AS55+AS54+AS53+AS52+AS51+AS50+AS46</f>
        <v>957.375</v>
      </c>
    </row>
    <row r="56" spans="1:48" s="10" customFormat="1" ht="21.95" customHeight="1" thickBot="1" x14ac:dyDescent="0.25">
      <c r="A56" s="104"/>
      <c r="B56" s="30">
        <v>42701</v>
      </c>
      <c r="C56" s="335" t="s">
        <v>99</v>
      </c>
      <c r="D56" s="335"/>
      <c r="E56" s="335"/>
      <c r="F56" s="334"/>
      <c r="G56" s="334"/>
      <c r="H56" s="334"/>
      <c r="I56" s="70">
        <f t="shared" si="50"/>
        <v>1.6666666666666667</v>
      </c>
      <c r="J56" s="70">
        <f t="shared" si="51"/>
        <v>1.6666666666666667</v>
      </c>
      <c r="K56" s="55"/>
      <c r="L56" s="56">
        <v>10</v>
      </c>
      <c r="M56" s="57"/>
      <c r="N56" s="58"/>
      <c r="O56" s="59">
        <v>80</v>
      </c>
      <c r="P56" s="60"/>
      <c r="Q56" s="132">
        <v>80</v>
      </c>
      <c r="R56" s="61">
        <v>10</v>
      </c>
      <c r="S56" s="62"/>
      <c r="T56" s="63"/>
      <c r="U56" s="64"/>
      <c r="V56" s="65"/>
      <c r="W56" s="66"/>
      <c r="X56" s="67"/>
      <c r="Y56" s="68"/>
      <c r="Z56" s="67"/>
      <c r="AA56" s="68"/>
      <c r="AB56" s="67"/>
      <c r="AC56" s="69"/>
      <c r="AD56" s="26"/>
      <c r="AE56" s="26"/>
      <c r="AF56" s="26"/>
      <c r="AG56" s="26"/>
      <c r="AH56" s="26"/>
      <c r="AI56" s="91"/>
      <c r="AJ56" s="26"/>
      <c r="AK56" s="26"/>
      <c r="AL56" s="26"/>
      <c r="AM56" s="26"/>
      <c r="AN56" s="26"/>
      <c r="AO56" s="286">
        <f t="shared" si="52"/>
        <v>3.7583333333333333</v>
      </c>
      <c r="AP56" s="294">
        <f t="shared" si="52"/>
        <v>6.3562500000000002</v>
      </c>
      <c r="AQ56" s="302">
        <f t="shared" si="52"/>
        <v>12.389583333333333</v>
      </c>
      <c r="AR56" s="310">
        <f t="shared" si="52"/>
        <v>17.314583333333335</v>
      </c>
      <c r="AS56" s="272">
        <f>((((K56*VÁHY!$B$7)+(L56*VÁHY!$C$7)+(M56*VÁHY!$D$7)+(N56*VÁHY!$E$7)+(O56*VÁHY!$F$7)+(P56*VÁHY!$G$7))*VÁHY!$H$7)+((R56*VÁHY!$I$7)+(S56*VÁHY!$J$7)+(T56*VÁHY!$K$7)+(U56*VÁHY!$L$7)+(V56*VÁHY!$M$7)+(W56*VÁHY!$N$7))+(X56*VÁHY!$O$7+Y56*VÁHY!$P$7+Z56*VÁHY!$Q$7+AA56*VÁHY!$R$7+AB56*VÁHY!$S$7+AC56*VÁHY!$T$7)+(AD56*VÁHY!$U$7+AE56*VÁHY!$V$7+AG56*VÁHY!$X$7+AH56*VÁHY!$Y$7))*(1+(AM56*VÁHY!$AD$7))+(AJ56*VÁHY!$AA$7)</f>
        <v>225.5</v>
      </c>
      <c r="AT56" s="273">
        <f>AS56+AS55+AS54</f>
        <v>381.375</v>
      </c>
      <c r="AU56" s="272">
        <f t="shared" si="53"/>
        <v>743.375</v>
      </c>
      <c r="AV56" s="272">
        <f t="shared" ref="AV56" si="54">AS56+AS55+AS54+AS53+AS52+AS51+AS50</f>
        <v>1038.875</v>
      </c>
    </row>
    <row r="57" spans="1:48" s="10" customFormat="1" ht="14.25" thickTop="1" thickBot="1" x14ac:dyDescent="0.25">
      <c r="A57" s="105"/>
      <c r="B57" s="106"/>
      <c r="C57" s="114">
        <f>(L49+M49+N49+S49+T49+U49)/J49</f>
        <v>0.50381679389312972</v>
      </c>
      <c r="D57" s="107">
        <f>(O49+P49+V49+W49+Y49+AA49)/(K49+L49+M49+N49+O49+P49+R49+S49+T49+U49+V49+W49+X49+Y49+Z49+AA49+AB49+AC49)</f>
        <v>0.27516778523489926</v>
      </c>
      <c r="E57" s="108">
        <f>(K49+L49+M49+N49+O49+P49)/J49</f>
        <v>0.7862595419847328</v>
      </c>
      <c r="F57" s="109">
        <f>1-J49/I49</f>
        <v>0.12080536912751672</v>
      </c>
      <c r="G57" s="125">
        <f>Q49/J49</f>
        <v>0.71755725190839681</v>
      </c>
      <c r="H57" s="127">
        <f>I49/(MAKROPLAN!E7)</f>
        <v>3.104166666666667</v>
      </c>
      <c r="I57" s="110"/>
      <c r="J57" s="111"/>
      <c r="K57" s="111"/>
      <c r="L57" s="111"/>
      <c r="M57" s="111"/>
      <c r="N57" s="111"/>
      <c r="O57" s="110"/>
      <c r="P57" s="111"/>
      <c r="Q57" s="111"/>
      <c r="R57" s="111"/>
      <c r="S57" s="111"/>
      <c r="T57" s="111"/>
      <c r="U57" s="111"/>
      <c r="V57" s="110"/>
      <c r="W57" s="111"/>
      <c r="X57" s="111"/>
      <c r="Y57" s="111"/>
      <c r="Z57" s="111"/>
      <c r="AA57" s="111"/>
      <c r="AB57" s="110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284"/>
      <c r="AP57" s="292"/>
      <c r="AQ57" s="300"/>
      <c r="AR57" s="308"/>
      <c r="AS57" s="274"/>
      <c r="AT57" s="275"/>
      <c r="AU57" s="275"/>
      <c r="AV57" s="275"/>
    </row>
    <row r="58" spans="1:48" ht="19.5" customHeight="1" thickTop="1" x14ac:dyDescent="0.2">
      <c r="B58" s="106"/>
    </row>
    <row r="59" spans="1:48" ht="20.25" x14ac:dyDescent="0.2">
      <c r="A59" s="100"/>
      <c r="B59" s="12"/>
      <c r="C59" s="355" t="s">
        <v>136</v>
      </c>
      <c r="D59" s="355"/>
      <c r="E59" s="355"/>
      <c r="F59" s="355" t="s">
        <v>52</v>
      </c>
      <c r="G59" s="355"/>
      <c r="H59" s="355"/>
      <c r="I59" s="70">
        <f>(K59+L59+M59+N59+O59+P59+R59+S59+T59+U59+V59+W59+AD59+AE59+AG59+(AH59/4)+X59+Y59+Z59+AA59+AB59+AC59)</f>
        <v>6.8833333333333329</v>
      </c>
      <c r="J59" s="70">
        <f>(K59+L59+M59+N59+O59+P59+R59+S59+T59+U59+V59+W59)</f>
        <v>6.8833333333333329</v>
      </c>
      <c r="K59" s="71">
        <f t="shared" ref="K59:AJ59" si="55">SUM(K60:K66)/60</f>
        <v>0</v>
      </c>
      <c r="L59" s="72">
        <f t="shared" si="55"/>
        <v>0.25</v>
      </c>
      <c r="M59" s="73">
        <f t="shared" si="55"/>
        <v>0.16666666666666666</v>
      </c>
      <c r="N59" s="74">
        <f t="shared" si="55"/>
        <v>0</v>
      </c>
      <c r="O59" s="75">
        <f t="shared" si="55"/>
        <v>3.1666666666666665</v>
      </c>
      <c r="P59" s="76">
        <f t="shared" si="55"/>
        <v>0</v>
      </c>
      <c r="Q59" s="130">
        <f t="shared" si="55"/>
        <v>0</v>
      </c>
      <c r="R59" s="77">
        <f t="shared" si="55"/>
        <v>1.75</v>
      </c>
      <c r="S59" s="78">
        <f t="shared" si="55"/>
        <v>1</v>
      </c>
      <c r="T59" s="79">
        <f t="shared" si="55"/>
        <v>0</v>
      </c>
      <c r="U59" s="80">
        <f t="shared" si="55"/>
        <v>0</v>
      </c>
      <c r="V59" s="81">
        <f t="shared" si="55"/>
        <v>0.55000000000000004</v>
      </c>
      <c r="W59" s="82">
        <f t="shared" si="55"/>
        <v>0</v>
      </c>
      <c r="X59" s="83">
        <f t="shared" si="55"/>
        <v>0</v>
      </c>
      <c r="Y59" s="84">
        <f t="shared" si="55"/>
        <v>0</v>
      </c>
      <c r="Z59" s="83">
        <f t="shared" si="55"/>
        <v>0</v>
      </c>
      <c r="AA59" s="84">
        <f t="shared" si="55"/>
        <v>0</v>
      </c>
      <c r="AB59" s="83">
        <f t="shared" si="55"/>
        <v>0</v>
      </c>
      <c r="AC59" s="85">
        <f t="shared" si="55"/>
        <v>0</v>
      </c>
      <c r="AD59" s="86">
        <f t="shared" si="55"/>
        <v>0</v>
      </c>
      <c r="AE59" s="86">
        <f t="shared" si="55"/>
        <v>0</v>
      </c>
      <c r="AF59" s="86">
        <f t="shared" si="55"/>
        <v>0.33333333333333331</v>
      </c>
      <c r="AG59" s="86">
        <f t="shared" si="55"/>
        <v>0</v>
      </c>
      <c r="AH59" s="86">
        <f t="shared" si="55"/>
        <v>0</v>
      </c>
      <c r="AI59" s="89">
        <f t="shared" si="55"/>
        <v>0</v>
      </c>
      <c r="AJ59" s="86">
        <f t="shared" si="55"/>
        <v>0</v>
      </c>
      <c r="AK59" s="24">
        <f t="shared" ref="AK59:AM59" si="56">SUM(AK60:AK66)</f>
        <v>6</v>
      </c>
      <c r="AL59" s="24">
        <f t="shared" si="56"/>
        <v>6</v>
      </c>
      <c r="AM59" s="24">
        <f t="shared" si="56"/>
        <v>2</v>
      </c>
      <c r="AN59" s="24">
        <f t="shared" ref="AN59" si="57">SUM(AN60:AN66)</f>
        <v>0</v>
      </c>
      <c r="AO59" s="280">
        <f>VÁHY!$AF$7</f>
        <v>2.5714285714285716</v>
      </c>
      <c r="AP59" s="291">
        <f>VÁHY!$AG$7</f>
        <v>6.7499999999999991</v>
      </c>
      <c r="AQ59" s="299">
        <f>VÁHY!$AH$7</f>
        <v>9.6428571428571406</v>
      </c>
      <c r="AR59" s="307">
        <f>VÁHY!$AI$7</f>
        <v>11.25</v>
      </c>
    </row>
    <row r="60" spans="1:48" ht="21.95" customHeight="1" x14ac:dyDescent="0.2">
      <c r="A60" s="103"/>
      <c r="B60" s="30">
        <v>42702</v>
      </c>
      <c r="C60" s="334"/>
      <c r="D60" s="334"/>
      <c r="E60" s="334"/>
      <c r="F60" s="334" t="s">
        <v>75</v>
      </c>
      <c r="G60" s="334"/>
      <c r="H60" s="334"/>
      <c r="I60" s="70">
        <f t="shared" ref="I60:I66" si="58">(K60+L60+M60+N60+O60+P60+R60+S60+T60+U60+V60+W60+AD60+AE60+AG60+(AH60/4)+X60+Y60+Z60+AA60+AB60+AC60)/60</f>
        <v>0.66666666666666663</v>
      </c>
      <c r="J60" s="70">
        <f t="shared" ref="J60:J66" si="59">(K60+L60+M60+N60+O60+P60+R60+S60+T60+U60+V60+W60)/60</f>
        <v>0.66666666666666663</v>
      </c>
      <c r="K60" s="40"/>
      <c r="L60" s="41"/>
      <c r="M60" s="42"/>
      <c r="N60" s="43"/>
      <c r="O60" s="44"/>
      <c r="P60" s="45"/>
      <c r="Q60" s="131"/>
      <c r="R60" s="46">
        <v>40</v>
      </c>
      <c r="S60" s="47"/>
      <c r="T60" s="48"/>
      <c r="U60" s="49"/>
      <c r="V60" s="50"/>
      <c r="W60" s="51"/>
      <c r="X60" s="52"/>
      <c r="Y60" s="53"/>
      <c r="Z60" s="52"/>
      <c r="AA60" s="53"/>
      <c r="AB60" s="52"/>
      <c r="AC60" s="54"/>
      <c r="AD60" s="25"/>
      <c r="AE60" s="25"/>
      <c r="AF60" s="25"/>
      <c r="AG60" s="25"/>
      <c r="AH60" s="25"/>
      <c r="AI60" s="90"/>
      <c r="AJ60" s="25"/>
      <c r="AK60" s="25">
        <v>1</v>
      </c>
      <c r="AL60" s="25">
        <v>1</v>
      </c>
      <c r="AM60" s="25"/>
      <c r="AN60" s="25"/>
      <c r="AO60" s="286">
        <f t="shared" ref="AO60:AR66" si="60">AS60/60</f>
        <v>0.33333333333333331</v>
      </c>
      <c r="AP60" s="294">
        <f t="shared" si="60"/>
        <v>6.427083333333333</v>
      </c>
      <c r="AQ60" s="302">
        <f t="shared" si="60"/>
        <v>9.5500000000000007</v>
      </c>
      <c r="AR60" s="310">
        <f t="shared" si="60"/>
        <v>16.422916666666666</v>
      </c>
      <c r="AS60" s="272">
        <f>((((K60*VÁHY!$B$7)+(L60*VÁHY!$C$7)+(M60*VÁHY!$D$7)+(N60*VÁHY!$E$7)+(O60*VÁHY!$F$7)+(P60*VÁHY!$G$7))*VÁHY!$H$7)+((R60*VÁHY!$I$7)+(S60*VÁHY!$J$7)+(T60*VÁHY!$K$7)+(U60*VÁHY!$L$7)+(V60*VÁHY!$M$7)+(W60*VÁHY!$N$7))+(X60*VÁHY!$O$7+Y60*VÁHY!$P$7+Z60*VÁHY!$Q$7+AA60*VÁHY!$R$7+AB60*VÁHY!$S$7+AC60*VÁHY!$T$7)+(AD60*VÁHY!$U$7+AE60*VÁHY!$V$7+AG60*VÁHY!$X$7+AH60*VÁHY!$Y$7))*(1+(AM60*VÁHY!$AD$7))+(AJ60*VÁHY!$AA$7)</f>
        <v>20</v>
      </c>
      <c r="AT60" s="272">
        <f>AS60+AS56+AS55</f>
        <v>385.625</v>
      </c>
      <c r="AU60" s="272">
        <f>AS60+AS56+AS55+AS54+AS53</f>
        <v>573</v>
      </c>
      <c r="AV60" s="272">
        <f>AS60+AS56+AS55+AS54+AS53+AS52+AS51</f>
        <v>985.375</v>
      </c>
    </row>
    <row r="61" spans="1:48" ht="21.95" customHeight="1" x14ac:dyDescent="0.2">
      <c r="A61" s="104"/>
      <c r="B61" s="31">
        <v>42703</v>
      </c>
      <c r="C61" s="334"/>
      <c r="D61" s="334"/>
      <c r="E61" s="334"/>
      <c r="F61" s="334" t="s">
        <v>76</v>
      </c>
      <c r="G61" s="334"/>
      <c r="H61" s="334"/>
      <c r="I61" s="70">
        <f t="shared" si="58"/>
        <v>0.93333333333333335</v>
      </c>
      <c r="J61" s="70">
        <f t="shared" si="59"/>
        <v>0.93333333333333335</v>
      </c>
      <c r="K61" s="55"/>
      <c r="L61" s="56"/>
      <c r="M61" s="57"/>
      <c r="N61" s="58"/>
      <c r="O61" s="59"/>
      <c r="P61" s="60"/>
      <c r="Q61" s="132"/>
      <c r="R61" s="61">
        <v>15</v>
      </c>
      <c r="S61" s="62">
        <v>15</v>
      </c>
      <c r="T61" s="63"/>
      <c r="U61" s="64"/>
      <c r="V61" s="65">
        <v>26</v>
      </c>
      <c r="W61" s="66"/>
      <c r="X61" s="67"/>
      <c r="Y61" s="68"/>
      <c r="Z61" s="67"/>
      <c r="AA61" s="68"/>
      <c r="AB61" s="67"/>
      <c r="AC61" s="69"/>
      <c r="AD61" s="26"/>
      <c r="AE61" s="26"/>
      <c r="AF61" s="26"/>
      <c r="AG61" s="26"/>
      <c r="AH61" s="26"/>
      <c r="AI61" s="91"/>
      <c r="AJ61" s="26"/>
      <c r="AK61" s="26">
        <v>1</v>
      </c>
      <c r="AL61" s="26">
        <v>1</v>
      </c>
      <c r="AM61" s="26"/>
      <c r="AN61" s="26"/>
      <c r="AO61" s="286">
        <f t="shared" si="60"/>
        <v>1.4583333333333333</v>
      </c>
      <c r="AP61" s="294">
        <f t="shared" si="60"/>
        <v>5.55</v>
      </c>
      <c r="AQ61" s="302">
        <f t="shared" si="60"/>
        <v>8.1479166666666671</v>
      </c>
      <c r="AR61" s="310">
        <f t="shared" si="60"/>
        <v>14.18125</v>
      </c>
      <c r="AS61" s="272">
        <f>((((K61*VÁHY!$B$7)+(L61*VÁHY!$C$7)+(M61*VÁHY!$D$7)+(N61*VÁHY!$E$7)+(O61*VÁHY!$F$7)+(P61*VÁHY!$G$7))*VÁHY!$H$7)+((R61*VÁHY!$I$7)+(S61*VÁHY!$J$7)+(T61*VÁHY!$K$7)+(U61*VÁHY!$L$7)+(V61*VÁHY!$M$7)+(W61*VÁHY!$N$7))+(X61*VÁHY!$O$7+Y61*VÁHY!$P$7+Z61*VÁHY!$Q$7+AA61*VÁHY!$R$7+AB61*VÁHY!$S$7+AC61*VÁHY!$T$7)+(AD61*VÁHY!$U$7+AE61*VÁHY!$V$7+AG61*VÁHY!$X$7+AH61*VÁHY!$Y$7))*(1+(AM61*VÁHY!$AD$7))+(AJ61*VÁHY!$AA$7)</f>
        <v>87.5</v>
      </c>
      <c r="AT61" s="273">
        <f>AS61+AS60+AS56</f>
        <v>333</v>
      </c>
      <c r="AU61" s="272">
        <f>AS61+AS60+AS56+AS55+AS54</f>
        <v>488.875</v>
      </c>
      <c r="AV61" s="272">
        <f>AS61+AS60+AS56+AS55+AS54+AS53+AS52</f>
        <v>850.875</v>
      </c>
    </row>
    <row r="62" spans="1:48" ht="21.95" customHeight="1" x14ac:dyDescent="0.2">
      <c r="A62" s="104"/>
      <c r="B62" s="31">
        <v>42704</v>
      </c>
      <c r="C62" s="334"/>
      <c r="D62" s="334"/>
      <c r="E62" s="334"/>
      <c r="F62" s="334" t="s">
        <v>77</v>
      </c>
      <c r="G62" s="334"/>
      <c r="H62" s="334"/>
      <c r="I62" s="70">
        <f t="shared" si="58"/>
        <v>1.4166666666666667</v>
      </c>
      <c r="J62" s="70">
        <f t="shared" si="59"/>
        <v>1.4166666666666667</v>
      </c>
      <c r="K62" s="55"/>
      <c r="L62" s="56"/>
      <c r="M62" s="57"/>
      <c r="N62" s="58"/>
      <c r="O62" s="59">
        <v>55</v>
      </c>
      <c r="P62" s="60"/>
      <c r="Q62" s="132"/>
      <c r="R62" s="61">
        <v>15</v>
      </c>
      <c r="S62" s="62">
        <v>15</v>
      </c>
      <c r="T62" s="63"/>
      <c r="U62" s="64"/>
      <c r="V62" s="65"/>
      <c r="W62" s="66"/>
      <c r="X62" s="67"/>
      <c r="Y62" s="68"/>
      <c r="Z62" s="67"/>
      <c r="AA62" s="68"/>
      <c r="AB62" s="67"/>
      <c r="AC62" s="69"/>
      <c r="AD62" s="26"/>
      <c r="AE62" s="26"/>
      <c r="AF62" s="26"/>
      <c r="AG62" s="26"/>
      <c r="AH62" s="26"/>
      <c r="AI62" s="91"/>
      <c r="AJ62" s="26"/>
      <c r="AK62" s="26">
        <v>1</v>
      </c>
      <c r="AL62" s="26">
        <v>1</v>
      </c>
      <c r="AM62" s="26"/>
      <c r="AN62" s="26"/>
      <c r="AO62" s="286">
        <f t="shared" si="60"/>
        <v>2.78125</v>
      </c>
      <c r="AP62" s="294">
        <f t="shared" si="60"/>
        <v>4.572916666666667</v>
      </c>
      <c r="AQ62" s="302">
        <f t="shared" si="60"/>
        <v>10.666666666666666</v>
      </c>
      <c r="AR62" s="310">
        <f t="shared" si="60"/>
        <v>13.789583333333333</v>
      </c>
      <c r="AS62" s="272">
        <f>((((K62*VÁHY!$B$7)+(L62*VÁHY!$C$7)+(M62*VÁHY!$D$7)+(N62*VÁHY!$E$7)+(O62*VÁHY!$F$7)+(P62*VÁHY!$G$7))*VÁHY!$H$7)+((R62*VÁHY!$I$7)+(S62*VÁHY!$J$7)+(T62*VÁHY!$K$7)+(U62*VÁHY!$L$7)+(V62*VÁHY!$M$7)+(W62*VÁHY!$N$7))+(X62*VÁHY!$O$7+Y62*VÁHY!$P$7+Z62*VÁHY!$Q$7+AA62*VÁHY!$R$7+AB62*VÁHY!$S$7+AC62*VÁHY!$T$7)+(AD62*VÁHY!$U$7+AE62*VÁHY!$V$7+AG62*VÁHY!$X$7+AH62*VÁHY!$Y$7))*(1+(AM62*VÁHY!$AD$7))+(AJ62*VÁHY!$AA$7)</f>
        <v>166.875</v>
      </c>
      <c r="AT62" s="273">
        <f>AS62+AS61+AS60</f>
        <v>274.375</v>
      </c>
      <c r="AU62" s="272">
        <f>AS62+AS61+AS60+AS56+AS55</f>
        <v>640</v>
      </c>
      <c r="AV62" s="272">
        <f>AS62+AS61+AS60+AS56+AS55+AS54+AS53</f>
        <v>827.375</v>
      </c>
    </row>
    <row r="63" spans="1:48" ht="21.95" customHeight="1" x14ac:dyDescent="0.2">
      <c r="A63" s="104"/>
      <c r="B63" s="30">
        <v>42705</v>
      </c>
      <c r="C63" s="334"/>
      <c r="D63" s="334"/>
      <c r="E63" s="334"/>
      <c r="F63" s="334" t="s">
        <v>78</v>
      </c>
      <c r="G63" s="334"/>
      <c r="H63" s="334"/>
      <c r="I63" s="70">
        <f t="shared" si="58"/>
        <v>0</v>
      </c>
      <c r="J63" s="70">
        <f t="shared" si="59"/>
        <v>0</v>
      </c>
      <c r="K63" s="55"/>
      <c r="L63" s="56"/>
      <c r="M63" s="57"/>
      <c r="N63" s="58"/>
      <c r="O63" s="59"/>
      <c r="P63" s="60"/>
      <c r="Q63" s="132"/>
      <c r="R63" s="61"/>
      <c r="S63" s="62"/>
      <c r="T63" s="63"/>
      <c r="U63" s="64"/>
      <c r="V63" s="65"/>
      <c r="W63" s="66"/>
      <c r="X63" s="67"/>
      <c r="Y63" s="68"/>
      <c r="Z63" s="67"/>
      <c r="AA63" s="68"/>
      <c r="AB63" s="67"/>
      <c r="AC63" s="69"/>
      <c r="AD63" s="26"/>
      <c r="AE63" s="26"/>
      <c r="AF63" s="26"/>
      <c r="AG63" s="26"/>
      <c r="AH63" s="26"/>
      <c r="AI63" s="91"/>
      <c r="AJ63" s="26"/>
      <c r="AK63" s="26"/>
      <c r="AL63" s="26"/>
      <c r="AM63" s="26"/>
      <c r="AN63" s="26"/>
      <c r="AO63" s="286">
        <f t="shared" si="60"/>
        <v>0</v>
      </c>
      <c r="AP63" s="294">
        <f t="shared" si="60"/>
        <v>4.239583333333333</v>
      </c>
      <c r="AQ63" s="302">
        <f t="shared" si="60"/>
        <v>8.3312500000000007</v>
      </c>
      <c r="AR63" s="310">
        <f t="shared" si="60"/>
        <v>10.929166666666667</v>
      </c>
      <c r="AS63" s="272">
        <f>((((K63*VÁHY!$B$7)+(L63*VÁHY!$C$7)+(M63*VÁHY!$D$7)+(N63*VÁHY!$E$7)+(O63*VÁHY!$F$7)+(P63*VÁHY!$G$7))*VÁHY!$H$7)+((R63*VÁHY!$I$7)+(S63*VÁHY!$J$7)+(T63*VÁHY!$K$7)+(U63*VÁHY!$L$7)+(V63*VÁHY!$M$7)+(W63*VÁHY!$N$7))+(X63*VÁHY!$O$7+Y63*VÁHY!$P$7+Z63*VÁHY!$Q$7+AA63*VÁHY!$R$7+AB63*VÁHY!$S$7+AC63*VÁHY!$T$7)+(AD63*VÁHY!$U$7+AE63*VÁHY!$V$7+AG63*VÁHY!$X$7+AH63*VÁHY!$Y$7))*(1+(AM63*VÁHY!$AD$7))+(AJ63*VÁHY!$AA$7)</f>
        <v>0</v>
      </c>
      <c r="AT63" s="273">
        <f>AS63+AS62+AS61</f>
        <v>254.375</v>
      </c>
      <c r="AU63" s="272">
        <f>AS63+AS62+AS61+AS60+AS56</f>
        <v>499.875</v>
      </c>
      <c r="AV63" s="272">
        <f>AS63+AS62+AS61+AS60+AS56+AS55+AS54</f>
        <v>655.75</v>
      </c>
    </row>
    <row r="64" spans="1:48" ht="21.95" customHeight="1" x14ac:dyDescent="0.2">
      <c r="A64" s="104"/>
      <c r="B64" s="31">
        <v>42706</v>
      </c>
      <c r="C64" s="334"/>
      <c r="D64" s="334"/>
      <c r="E64" s="334"/>
      <c r="F64" s="334" t="s">
        <v>79</v>
      </c>
      <c r="G64" s="334"/>
      <c r="H64" s="334"/>
      <c r="I64" s="70">
        <f t="shared" si="58"/>
        <v>0.7</v>
      </c>
      <c r="J64" s="70">
        <f t="shared" si="59"/>
        <v>0.7</v>
      </c>
      <c r="K64" s="55"/>
      <c r="L64" s="56"/>
      <c r="M64" s="57">
        <v>10</v>
      </c>
      <c r="N64" s="58"/>
      <c r="O64" s="59"/>
      <c r="P64" s="60"/>
      <c r="Q64" s="132"/>
      <c r="R64" s="61">
        <v>10</v>
      </c>
      <c r="S64" s="62">
        <v>15</v>
      </c>
      <c r="T64" s="63"/>
      <c r="U64" s="64"/>
      <c r="V64" s="65">
        <v>7</v>
      </c>
      <c r="W64" s="66"/>
      <c r="X64" s="67"/>
      <c r="Y64" s="68"/>
      <c r="Z64" s="67"/>
      <c r="AA64" s="68"/>
      <c r="AB64" s="67"/>
      <c r="AC64" s="69"/>
      <c r="AD64" s="26"/>
      <c r="AE64" s="26"/>
      <c r="AF64" s="26">
        <v>20</v>
      </c>
      <c r="AG64" s="26"/>
      <c r="AH64" s="26"/>
      <c r="AI64" s="91"/>
      <c r="AJ64" s="26"/>
      <c r="AK64" s="26">
        <v>1</v>
      </c>
      <c r="AL64" s="26">
        <v>1</v>
      </c>
      <c r="AM64" s="26"/>
      <c r="AN64" s="26"/>
      <c r="AO64" s="286">
        <f t="shared" si="60"/>
        <v>0.88749999999999996</v>
      </c>
      <c r="AP64" s="294">
        <f t="shared" si="60"/>
        <v>3.6687500000000002</v>
      </c>
      <c r="AQ64" s="302">
        <f t="shared" si="60"/>
        <v>5.4604166666666663</v>
      </c>
      <c r="AR64" s="310">
        <f t="shared" si="60"/>
        <v>11.554166666666667</v>
      </c>
      <c r="AS64" s="272">
        <f>((((K64*VÁHY!$B$7)+(L64*VÁHY!$C$7)+(M64*VÁHY!$D$7)+(N64*VÁHY!$E$7)+(O64*VÁHY!$F$7)+(P64*VÁHY!$G$7))*VÁHY!$H$7)+((R64*VÁHY!$I$7)+(S64*VÁHY!$J$7)+(T64*VÁHY!$K$7)+(U64*VÁHY!$L$7)+(V64*VÁHY!$M$7)+(W64*VÁHY!$N$7))+(X64*VÁHY!$O$7+Y64*VÁHY!$P$7+Z64*VÁHY!$Q$7+AA64*VÁHY!$R$7+AB64*VÁHY!$S$7+AC64*VÁHY!$T$7)+(AD64*VÁHY!$U$7+AE64*VÁHY!$V$7+AG64*VÁHY!$X$7+AH64*VÁHY!$Y$7))*(1+(AM64*VÁHY!$AD$7))+(AJ64*VÁHY!$AA$7)</f>
        <v>53.25</v>
      </c>
      <c r="AT64" s="273">
        <f>AS64+AS63+AS62</f>
        <v>220.125</v>
      </c>
      <c r="AU64" s="272">
        <f t="shared" ref="AU64:AU66" si="61">AS64+AS63+AS62+AS61+AS60</f>
        <v>327.625</v>
      </c>
      <c r="AV64" s="272">
        <f>AS64+AS63+AS62+AS61+AS60+AS56+AS55</f>
        <v>693.25</v>
      </c>
    </row>
    <row r="65" spans="1:48" ht="21.95" customHeight="1" x14ac:dyDescent="0.2">
      <c r="A65" s="104"/>
      <c r="B65" s="31">
        <v>42707</v>
      </c>
      <c r="C65" s="334"/>
      <c r="D65" s="334"/>
      <c r="E65" s="334"/>
      <c r="F65" s="334" t="s">
        <v>80</v>
      </c>
      <c r="G65" s="334"/>
      <c r="H65" s="334"/>
      <c r="I65" s="70">
        <f t="shared" si="58"/>
        <v>1.3333333333333333</v>
      </c>
      <c r="J65" s="70">
        <f t="shared" si="59"/>
        <v>1.3333333333333333</v>
      </c>
      <c r="K65" s="55"/>
      <c r="L65" s="56">
        <v>15</v>
      </c>
      <c r="M65" s="57"/>
      <c r="N65" s="58"/>
      <c r="O65" s="59">
        <v>40</v>
      </c>
      <c r="P65" s="60"/>
      <c r="Q65" s="132"/>
      <c r="R65" s="61">
        <v>25</v>
      </c>
      <c r="S65" s="62"/>
      <c r="T65" s="63"/>
      <c r="U65" s="64"/>
      <c r="V65" s="65"/>
      <c r="W65" s="66"/>
      <c r="X65" s="67"/>
      <c r="Y65" s="68"/>
      <c r="Z65" s="67"/>
      <c r="AA65" s="68"/>
      <c r="AB65" s="67"/>
      <c r="AC65" s="69"/>
      <c r="AD65" s="26"/>
      <c r="AE65" s="26"/>
      <c r="AF65" s="26"/>
      <c r="AG65" s="26"/>
      <c r="AH65" s="26"/>
      <c r="AI65" s="91"/>
      <c r="AJ65" s="26"/>
      <c r="AK65" s="26">
        <v>1</v>
      </c>
      <c r="AL65" s="26">
        <v>1</v>
      </c>
      <c r="AM65" s="26">
        <v>1</v>
      </c>
      <c r="AN65" s="26"/>
      <c r="AO65" s="286">
        <f t="shared" si="60"/>
        <v>2.2208333333333332</v>
      </c>
      <c r="AP65" s="294">
        <f t="shared" si="60"/>
        <v>3.1083333333333334</v>
      </c>
      <c r="AQ65" s="302">
        <f t="shared" si="60"/>
        <v>7.3479166666666664</v>
      </c>
      <c r="AR65" s="310">
        <f t="shared" si="60"/>
        <v>11.439583333333333</v>
      </c>
      <c r="AS65" s="272">
        <f>((((K65*VÁHY!$B$7)+(L65*VÁHY!$C$7)+(M65*VÁHY!$D$7)+(N65*VÁHY!$E$7)+(O65*VÁHY!$F$7)+(P65*VÁHY!$G$7))*VÁHY!$H$7)+((R65*VÁHY!$I$7)+(S65*VÁHY!$J$7)+(T65*VÁHY!$K$7)+(U65*VÁHY!$L$7)+(V65*VÁHY!$M$7)+(W65*VÁHY!$N$7))+(X65*VÁHY!$O$7+Y65*VÁHY!$P$7+Z65*VÁHY!$Q$7+AA65*VÁHY!$R$7+AB65*VÁHY!$S$7+AC65*VÁHY!$T$7)+(AD65*VÁHY!$U$7+AE65*VÁHY!$V$7+AG65*VÁHY!$X$7+AH65*VÁHY!$Y$7))*(1+(AM65*VÁHY!$AD$7))+(AJ65*VÁHY!$AA$7)</f>
        <v>133.25</v>
      </c>
      <c r="AT65" s="273">
        <f>AS65+AS64+AS63</f>
        <v>186.5</v>
      </c>
      <c r="AU65" s="272">
        <f t="shared" si="61"/>
        <v>440.875</v>
      </c>
      <c r="AV65" s="272">
        <f>AS65+AS64+AS63+AS62+AS61+AS60+AS56</f>
        <v>686.375</v>
      </c>
    </row>
    <row r="66" spans="1:48" ht="21.95" customHeight="1" thickBot="1" x14ac:dyDescent="0.25">
      <c r="A66" s="104"/>
      <c r="B66" s="30">
        <v>42708</v>
      </c>
      <c r="C66" s="335" t="s">
        <v>81</v>
      </c>
      <c r="D66" s="335"/>
      <c r="E66" s="335"/>
      <c r="F66" s="334"/>
      <c r="G66" s="334"/>
      <c r="H66" s="334"/>
      <c r="I66" s="70">
        <f t="shared" si="58"/>
        <v>1.8333333333333333</v>
      </c>
      <c r="J66" s="70">
        <f t="shared" si="59"/>
        <v>1.8333333333333333</v>
      </c>
      <c r="K66" s="55"/>
      <c r="L66" s="56"/>
      <c r="M66" s="57"/>
      <c r="N66" s="58"/>
      <c r="O66" s="59">
        <v>95</v>
      </c>
      <c r="P66" s="60"/>
      <c r="Q66" s="132"/>
      <c r="R66" s="61"/>
      <c r="S66" s="62">
        <v>15</v>
      </c>
      <c r="T66" s="63"/>
      <c r="U66" s="64"/>
      <c r="V66" s="65"/>
      <c r="W66" s="66"/>
      <c r="X66" s="67"/>
      <c r="Y66" s="68"/>
      <c r="Z66" s="67"/>
      <c r="AA66" s="68"/>
      <c r="AB66" s="67"/>
      <c r="AC66" s="69"/>
      <c r="AD66" s="26"/>
      <c r="AE66" s="26"/>
      <c r="AF66" s="26"/>
      <c r="AG66" s="26"/>
      <c r="AH66" s="26"/>
      <c r="AI66" s="91"/>
      <c r="AJ66" s="26"/>
      <c r="AK66" s="26">
        <v>1</v>
      </c>
      <c r="AL66" s="26">
        <v>1</v>
      </c>
      <c r="AM66" s="26">
        <v>1</v>
      </c>
      <c r="AN66" s="26"/>
      <c r="AO66" s="286">
        <f t="shared" si="60"/>
        <v>4.40625</v>
      </c>
      <c r="AP66" s="294">
        <f t="shared" si="60"/>
        <v>7.5145833333333334</v>
      </c>
      <c r="AQ66" s="302">
        <f t="shared" si="60"/>
        <v>10.295833333333333</v>
      </c>
      <c r="AR66" s="310">
        <f t="shared" si="60"/>
        <v>12.0875</v>
      </c>
      <c r="AS66" s="272">
        <f>((((K66*VÁHY!$B$7)+(L66*VÁHY!$C$7)+(M66*VÁHY!$D$7)+(N66*VÁHY!$E$7)+(O66*VÁHY!$F$7)+(P66*VÁHY!$G$7))*VÁHY!$H$7)+((R66*VÁHY!$I$7)+(S66*VÁHY!$J$7)+(T66*VÁHY!$K$7)+(U66*VÁHY!$L$7)+(V66*VÁHY!$M$7)+(W66*VÁHY!$N$7))+(X66*VÁHY!$O$7+Y66*VÁHY!$P$7+Z66*VÁHY!$Q$7+AA66*VÁHY!$R$7+AB66*VÁHY!$S$7+AC66*VÁHY!$T$7)+(AD66*VÁHY!$U$7+AE66*VÁHY!$V$7+AG66*VÁHY!$X$7+AH66*VÁHY!$Y$7))*(1+(AM66*VÁHY!$AD$7))+(AJ66*VÁHY!$AA$7)</f>
        <v>264.375</v>
      </c>
      <c r="AT66" s="273">
        <f>AS66+AS65+AS64</f>
        <v>450.875</v>
      </c>
      <c r="AU66" s="272">
        <f t="shared" si="61"/>
        <v>617.75</v>
      </c>
      <c r="AV66" s="272">
        <f t="shared" ref="AV66" si="62">AS66+AS65+AS64+AS63+AS62+AS61+AS60</f>
        <v>725.25</v>
      </c>
    </row>
    <row r="67" spans="1:48" ht="14.25" thickTop="1" thickBot="1" x14ac:dyDescent="0.25">
      <c r="A67" s="105"/>
      <c r="B67" s="106"/>
      <c r="C67" s="114">
        <f>(L59+M59+N59+S59+T59+U59)/J59</f>
        <v>0.20581113801452783</v>
      </c>
      <c r="D67" s="107">
        <f>(O59+P59+V59+W59+Y59+AA59)/(K59+L59+M59+N59+O59+P59+R59+S59+T59+U59+V59+W59+X59+Y59+Z59+AA59+AB59+AC59)</f>
        <v>0.53995157384987902</v>
      </c>
      <c r="E67" s="108">
        <f>(K59+L59+M59+N59+O59+P59)/J59</f>
        <v>0.52058111380145278</v>
      </c>
      <c r="F67" s="109">
        <f>1-J59/I59</f>
        <v>0</v>
      </c>
      <c r="G67" s="125">
        <f>Q59/J59</f>
        <v>0</v>
      </c>
      <c r="H67" s="127">
        <f>I59/(MAKROPLAN!E8)</f>
        <v>1.1472222222222221</v>
      </c>
      <c r="I67" s="110"/>
      <c r="J67" s="111"/>
      <c r="K67" s="111"/>
      <c r="L67" s="111"/>
      <c r="M67" s="111"/>
      <c r="N67" s="111"/>
      <c r="O67" s="110"/>
      <c r="P67" s="111"/>
      <c r="Q67" s="111"/>
      <c r="R67" s="111"/>
      <c r="S67" s="111"/>
      <c r="T67" s="111"/>
      <c r="U67" s="111"/>
      <c r="V67" s="110"/>
      <c r="W67" s="111"/>
      <c r="X67" s="111"/>
      <c r="Y67" s="111"/>
      <c r="Z67" s="111"/>
      <c r="AA67" s="111"/>
      <c r="AB67" s="110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</row>
    <row r="68" spans="1:48" ht="13.5" thickTop="1" x14ac:dyDescent="0.2">
      <c r="A68" s="112"/>
      <c r="B68" s="106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</row>
    <row r="69" spans="1:48" ht="20.25" x14ac:dyDescent="0.2">
      <c r="A69" s="100"/>
      <c r="B69" s="12"/>
      <c r="C69" s="355" t="s">
        <v>136</v>
      </c>
      <c r="D69" s="355"/>
      <c r="E69" s="355"/>
      <c r="F69" s="355" t="s">
        <v>72</v>
      </c>
      <c r="G69" s="355"/>
      <c r="H69" s="355"/>
      <c r="I69" s="70">
        <f>(K69+L69+M69+N69+O69+P69+R69+S69+T69+U69+V69+W69+AD69+AE69+AG69+(AH69/4)+X69+Y69+Z69+AA69+AB69+AC69)</f>
        <v>10.733333333333334</v>
      </c>
      <c r="J69" s="70">
        <f>(K69+L69+M69+N69+O69+P69+R69+S69+T69+U69+V69+W69)</f>
        <v>5.2333333333333334</v>
      </c>
      <c r="K69" s="71">
        <f t="shared" ref="K69:AJ69" si="63">SUM(K70:K76)/60</f>
        <v>0</v>
      </c>
      <c r="L69" s="72">
        <f t="shared" si="63"/>
        <v>0</v>
      </c>
      <c r="M69" s="73">
        <f t="shared" si="63"/>
        <v>0</v>
      </c>
      <c r="N69" s="74">
        <f t="shared" si="63"/>
        <v>1.0833333333333333</v>
      </c>
      <c r="O69" s="75">
        <f t="shared" si="63"/>
        <v>1.2</v>
      </c>
      <c r="P69" s="76">
        <f t="shared" si="63"/>
        <v>0</v>
      </c>
      <c r="Q69" s="130">
        <f t="shared" si="63"/>
        <v>0</v>
      </c>
      <c r="R69" s="77">
        <f t="shared" si="63"/>
        <v>1.1166666666666667</v>
      </c>
      <c r="S69" s="78">
        <f t="shared" si="63"/>
        <v>1.8333333333333333</v>
      </c>
      <c r="T69" s="79">
        <f t="shared" si="63"/>
        <v>0</v>
      </c>
      <c r="U69" s="80">
        <f t="shared" si="63"/>
        <v>0</v>
      </c>
      <c r="V69" s="81">
        <f t="shared" si="63"/>
        <v>0</v>
      </c>
      <c r="W69" s="82">
        <f t="shared" si="63"/>
        <v>0</v>
      </c>
      <c r="X69" s="83">
        <f t="shared" si="63"/>
        <v>3.3333333333333335</v>
      </c>
      <c r="Y69" s="84">
        <f t="shared" si="63"/>
        <v>0</v>
      </c>
      <c r="Z69" s="83">
        <f t="shared" si="63"/>
        <v>0</v>
      </c>
      <c r="AA69" s="84">
        <f t="shared" si="63"/>
        <v>0</v>
      </c>
      <c r="AB69" s="83">
        <f t="shared" si="63"/>
        <v>0</v>
      </c>
      <c r="AC69" s="85">
        <f t="shared" si="63"/>
        <v>0</v>
      </c>
      <c r="AD69" s="86">
        <f t="shared" si="63"/>
        <v>0</v>
      </c>
      <c r="AE69" s="86">
        <f t="shared" si="63"/>
        <v>0.66666666666666663</v>
      </c>
      <c r="AF69" s="86">
        <f t="shared" si="63"/>
        <v>0</v>
      </c>
      <c r="AG69" s="86">
        <f t="shared" si="63"/>
        <v>1.5</v>
      </c>
      <c r="AH69" s="86">
        <f t="shared" si="63"/>
        <v>0</v>
      </c>
      <c r="AI69" s="89">
        <f t="shared" si="63"/>
        <v>0</v>
      </c>
      <c r="AJ69" s="86">
        <f t="shared" si="63"/>
        <v>0</v>
      </c>
      <c r="AK69" s="24">
        <f t="shared" ref="AK69" si="64">SUM(AK70:AK76)</f>
        <v>0</v>
      </c>
      <c r="AL69" s="24">
        <f t="shared" ref="AL69:AN69" si="65">SUM(AL70:AL76)</f>
        <v>0</v>
      </c>
      <c r="AM69" s="24">
        <f t="shared" si="65"/>
        <v>0</v>
      </c>
      <c r="AN69" s="24">
        <f t="shared" si="65"/>
        <v>0</v>
      </c>
      <c r="AO69" s="280">
        <f>VÁHY!$AF$7</f>
        <v>2.5714285714285716</v>
      </c>
      <c r="AP69" s="291">
        <f>VÁHY!$AG$7</f>
        <v>6.7499999999999991</v>
      </c>
      <c r="AQ69" s="299">
        <f>VÁHY!$AH$7</f>
        <v>9.6428571428571406</v>
      </c>
      <c r="AR69" s="307">
        <f>VÁHY!$AI$7</f>
        <v>11.25</v>
      </c>
    </row>
    <row r="70" spans="1:48" ht="21.95" customHeight="1" x14ac:dyDescent="0.2">
      <c r="A70" s="103"/>
      <c r="B70" s="30">
        <v>42709</v>
      </c>
      <c r="C70" s="334"/>
      <c r="D70" s="334"/>
      <c r="E70" s="334"/>
      <c r="F70" s="334" t="s">
        <v>195</v>
      </c>
      <c r="G70" s="334"/>
      <c r="H70" s="334"/>
      <c r="I70" s="70">
        <f t="shared" ref="I70:I76" si="66">(K70+L70+M70+N70+O70+P70+R70+S70+T70+U70+V70+W70+AD70+AE70+AG70+(AH70/4)+X70+Y70+Z70+AA70+AB70+AC70)/60</f>
        <v>1</v>
      </c>
      <c r="J70" s="70">
        <f t="shared" ref="J70:J76" si="67">(K70+L70+M70+N70+O70+P70+R70+S70+T70+U70+V70+W70)/60</f>
        <v>0.33333333333333331</v>
      </c>
      <c r="K70" s="40"/>
      <c r="L70" s="41"/>
      <c r="M70" s="42"/>
      <c r="N70" s="43"/>
      <c r="O70" s="44"/>
      <c r="P70" s="45"/>
      <c r="Q70" s="131"/>
      <c r="R70" s="46">
        <v>20</v>
      </c>
      <c r="S70" s="47"/>
      <c r="T70" s="48"/>
      <c r="U70" s="49"/>
      <c r="V70" s="50"/>
      <c r="W70" s="51"/>
      <c r="X70" s="52"/>
      <c r="Y70" s="53"/>
      <c r="Z70" s="52"/>
      <c r="AA70" s="53"/>
      <c r="AB70" s="52"/>
      <c r="AC70" s="54"/>
      <c r="AD70" s="25"/>
      <c r="AE70" s="25">
        <v>40</v>
      </c>
      <c r="AF70" s="25"/>
      <c r="AG70" s="25"/>
      <c r="AH70" s="25"/>
      <c r="AI70" s="90"/>
      <c r="AJ70" s="25"/>
      <c r="AK70" s="25"/>
      <c r="AL70" s="25"/>
      <c r="AM70" s="25"/>
      <c r="AN70" s="25"/>
      <c r="AO70" s="286">
        <f t="shared" ref="AO70:AR76" si="68">AS70/60</f>
        <v>1.1666666666666667</v>
      </c>
      <c r="AP70" s="294">
        <f t="shared" si="68"/>
        <v>7.7937500000000002</v>
      </c>
      <c r="AQ70" s="302">
        <f t="shared" si="68"/>
        <v>8.6812500000000004</v>
      </c>
      <c r="AR70" s="310">
        <f t="shared" si="68"/>
        <v>12.920833333333333</v>
      </c>
      <c r="AS70" s="272">
        <f>((((K70*VÁHY!$B$7)+(L70*VÁHY!$C$7)+(M70*VÁHY!$D$7)+(N70*VÁHY!$E$7)+(O70*VÁHY!$F$7)+(P70*VÁHY!$G$7))*VÁHY!$H$7)+((R70*VÁHY!$I$7)+(S70*VÁHY!$J$7)+(T70*VÁHY!$K$7)+(U70*VÁHY!$L$7)+(V70*VÁHY!$M$7)+(W70*VÁHY!$N$7))+(X70*VÁHY!$O$7+Y70*VÁHY!$P$7+Z70*VÁHY!$Q$7+AA70*VÁHY!$R$7+AB70*VÁHY!$S$7+AC70*VÁHY!$T$7)+(AD70*VÁHY!$U$7+AE70*VÁHY!$V$7+AG70*VÁHY!$X$7+AH70*VÁHY!$Y$7))*(1+(AM70*VÁHY!$AD$7))+(AJ70*VÁHY!$AA$7)</f>
        <v>70</v>
      </c>
      <c r="AT70" s="272">
        <f>AS70+AS66+AS65</f>
        <v>467.625</v>
      </c>
      <c r="AU70" s="272">
        <f>AS70+AS66+AS65+AS64+AS63</f>
        <v>520.875</v>
      </c>
      <c r="AV70" s="272">
        <f>AS70+AS66+AS65+AS64+AS63+AS62+AS61</f>
        <v>775.25</v>
      </c>
    </row>
    <row r="71" spans="1:48" ht="21.95" customHeight="1" x14ac:dyDescent="0.2">
      <c r="A71" s="104"/>
      <c r="B71" s="31">
        <v>42710</v>
      </c>
      <c r="C71" s="334"/>
      <c r="D71" s="334"/>
      <c r="E71" s="334"/>
      <c r="F71" s="334" t="s">
        <v>196</v>
      </c>
      <c r="G71" s="334"/>
      <c r="H71" s="334"/>
      <c r="I71" s="70">
        <f t="shared" si="66"/>
        <v>1.8333333333333333</v>
      </c>
      <c r="J71" s="70">
        <f t="shared" si="67"/>
        <v>1.8333333333333333</v>
      </c>
      <c r="K71" s="55"/>
      <c r="L71" s="56"/>
      <c r="M71" s="57"/>
      <c r="N71" s="58"/>
      <c r="O71" s="59"/>
      <c r="P71" s="60"/>
      <c r="Q71" s="132"/>
      <c r="R71" s="61"/>
      <c r="S71" s="62">
        <v>110</v>
      </c>
      <c r="T71" s="63"/>
      <c r="U71" s="64"/>
      <c r="V71" s="65"/>
      <c r="W71" s="66"/>
      <c r="X71" s="67"/>
      <c r="Y71" s="68"/>
      <c r="Z71" s="67"/>
      <c r="AA71" s="68"/>
      <c r="AB71" s="67"/>
      <c r="AC71" s="69"/>
      <c r="AD71" s="26"/>
      <c r="AE71" s="26"/>
      <c r="AF71" s="26"/>
      <c r="AG71" s="26"/>
      <c r="AH71" s="26"/>
      <c r="AI71" s="91"/>
      <c r="AJ71" s="26"/>
      <c r="AK71" s="26"/>
      <c r="AL71" s="26"/>
      <c r="AM71" s="26"/>
      <c r="AN71" s="26"/>
      <c r="AO71" s="286">
        <f t="shared" si="68"/>
        <v>1.8333333333333333</v>
      </c>
      <c r="AP71" s="294">
        <f t="shared" si="68"/>
        <v>7.40625</v>
      </c>
      <c r="AQ71" s="302">
        <f t="shared" si="68"/>
        <v>10.514583333333333</v>
      </c>
      <c r="AR71" s="310">
        <f t="shared" si="68"/>
        <v>13.295833333333333</v>
      </c>
      <c r="AS71" s="272">
        <f>((((K71*VÁHY!$B$7)+(L71*VÁHY!$C$7)+(M71*VÁHY!$D$7)+(N71*VÁHY!$E$7)+(O71*VÁHY!$F$7)+(P71*VÁHY!$G$7))*VÁHY!$H$7)+((R71*VÁHY!$I$7)+(S71*VÁHY!$J$7)+(T71*VÁHY!$K$7)+(U71*VÁHY!$L$7)+(V71*VÁHY!$M$7)+(W71*VÁHY!$N$7))+(X71*VÁHY!$O$7+Y71*VÁHY!$P$7+Z71*VÁHY!$Q$7+AA71*VÁHY!$R$7+AB71*VÁHY!$S$7+AC71*VÁHY!$T$7)+(AD71*VÁHY!$U$7+AE71*VÁHY!$V$7+AG71*VÁHY!$X$7+AH71*VÁHY!$Y$7))*(1+(AM71*VÁHY!$AD$7))+(AJ71*VÁHY!$AA$7)</f>
        <v>110</v>
      </c>
      <c r="AT71" s="273">
        <f>AS71+AS70+AS66</f>
        <v>444.375</v>
      </c>
      <c r="AU71" s="272">
        <f>AS71+AS70+AS66+AS65+AS64</f>
        <v>630.875</v>
      </c>
      <c r="AV71" s="272">
        <f>AS71+AS70+AS66+AS65+AS64+AS63+AS62</f>
        <v>797.75</v>
      </c>
    </row>
    <row r="72" spans="1:48" ht="21.95" customHeight="1" x14ac:dyDescent="0.2">
      <c r="A72" s="104"/>
      <c r="B72" s="31">
        <v>42711</v>
      </c>
      <c r="C72" s="334"/>
      <c r="D72" s="334"/>
      <c r="E72" s="334"/>
      <c r="F72" s="334" t="s">
        <v>197</v>
      </c>
      <c r="G72" s="334"/>
      <c r="H72" s="334"/>
      <c r="I72" s="70">
        <f t="shared" si="66"/>
        <v>1.5</v>
      </c>
      <c r="J72" s="70">
        <f t="shared" si="67"/>
        <v>0</v>
      </c>
      <c r="K72" s="55"/>
      <c r="L72" s="56"/>
      <c r="M72" s="57"/>
      <c r="N72" s="58"/>
      <c r="O72" s="59"/>
      <c r="P72" s="60"/>
      <c r="Q72" s="132"/>
      <c r="R72" s="61"/>
      <c r="S72" s="62"/>
      <c r="T72" s="63"/>
      <c r="U72" s="64"/>
      <c r="V72" s="65"/>
      <c r="W72" s="66"/>
      <c r="X72" s="67"/>
      <c r="Y72" s="68"/>
      <c r="Z72" s="67"/>
      <c r="AA72" s="68"/>
      <c r="AB72" s="67"/>
      <c r="AC72" s="69"/>
      <c r="AD72" s="26"/>
      <c r="AE72" s="26"/>
      <c r="AF72" s="26"/>
      <c r="AG72" s="26">
        <v>90</v>
      </c>
      <c r="AH72" s="26"/>
      <c r="AI72" s="91"/>
      <c r="AJ72" s="26"/>
      <c r="AK72" s="26"/>
      <c r="AL72" s="26"/>
      <c r="AM72" s="26"/>
      <c r="AN72" s="26"/>
      <c r="AO72" s="286">
        <f t="shared" si="68"/>
        <v>1.5</v>
      </c>
      <c r="AP72" s="294">
        <f t="shared" si="68"/>
        <v>4.5</v>
      </c>
      <c r="AQ72" s="302">
        <f t="shared" si="68"/>
        <v>11.127083333333333</v>
      </c>
      <c r="AR72" s="310">
        <f t="shared" si="68"/>
        <v>12.014583333333333</v>
      </c>
      <c r="AS72" s="272">
        <f>((((K72*VÁHY!$B$7)+(L72*VÁHY!$C$7)+(M72*VÁHY!$D$7)+(N72*VÁHY!$E$7)+(O72*VÁHY!$F$7)+(P72*VÁHY!$G$7))*VÁHY!$H$7)+((R72*VÁHY!$I$7)+(S72*VÁHY!$J$7)+(T72*VÁHY!$K$7)+(U72*VÁHY!$L$7)+(V72*VÁHY!$M$7)+(W72*VÁHY!$N$7))+(X72*VÁHY!$O$7+Y72*VÁHY!$P$7+Z72*VÁHY!$Q$7+AA72*VÁHY!$R$7+AB72*VÁHY!$S$7+AC72*VÁHY!$T$7)+(AD72*VÁHY!$U$7+AE72*VÁHY!$V$7+AG72*VÁHY!$X$7+AH72*VÁHY!$Y$7))*(1+(AM72*VÁHY!$AD$7))+(AJ72*VÁHY!$AA$7)</f>
        <v>90</v>
      </c>
      <c r="AT72" s="273">
        <f>AS72+AS71+AS70</f>
        <v>270</v>
      </c>
      <c r="AU72" s="272">
        <f>AS72+AS71+AS70+AS66+AS65</f>
        <v>667.625</v>
      </c>
      <c r="AV72" s="272">
        <f>AS72+AS71+AS70+AS66+AS65+AS64+AS63</f>
        <v>720.875</v>
      </c>
    </row>
    <row r="73" spans="1:48" ht="21.95" customHeight="1" x14ac:dyDescent="0.2">
      <c r="A73" s="104"/>
      <c r="B73" s="30">
        <v>42712</v>
      </c>
      <c r="C73" s="334"/>
      <c r="D73" s="334"/>
      <c r="E73" s="334"/>
      <c r="F73" s="334" t="s">
        <v>198</v>
      </c>
      <c r="G73" s="334"/>
      <c r="H73" s="334"/>
      <c r="I73" s="70">
        <f t="shared" si="66"/>
        <v>1.2</v>
      </c>
      <c r="J73" s="70">
        <f t="shared" si="67"/>
        <v>1.2</v>
      </c>
      <c r="K73" s="55"/>
      <c r="L73" s="56"/>
      <c r="M73" s="57"/>
      <c r="N73" s="58">
        <v>65</v>
      </c>
      <c r="O73" s="59"/>
      <c r="P73" s="60"/>
      <c r="Q73" s="132"/>
      <c r="R73" s="61">
        <v>7</v>
      </c>
      <c r="S73" s="62"/>
      <c r="T73" s="63"/>
      <c r="U73" s="64"/>
      <c r="V73" s="65"/>
      <c r="W73" s="66"/>
      <c r="X73" s="67"/>
      <c r="Y73" s="68"/>
      <c r="Z73" s="67"/>
      <c r="AA73" s="68"/>
      <c r="AB73" s="67"/>
      <c r="AC73" s="69"/>
      <c r="AD73" s="26"/>
      <c r="AE73" s="26"/>
      <c r="AF73" s="26"/>
      <c r="AG73" s="26"/>
      <c r="AH73" s="26"/>
      <c r="AI73" s="91"/>
      <c r="AJ73" s="26"/>
      <c r="AK73" s="26"/>
      <c r="AL73" s="26"/>
      <c r="AM73" s="26"/>
      <c r="AN73" s="26"/>
      <c r="AO73" s="286">
        <f t="shared" si="68"/>
        <v>2.3333333333333335</v>
      </c>
      <c r="AP73" s="294">
        <f t="shared" si="68"/>
        <v>5.666666666666667</v>
      </c>
      <c r="AQ73" s="302">
        <f t="shared" si="68"/>
        <v>11.239583333333334</v>
      </c>
      <c r="AR73" s="310">
        <f t="shared" si="68"/>
        <v>14.347916666666666</v>
      </c>
      <c r="AS73" s="272">
        <f>((((K73*VÁHY!$B$7)+(L73*VÁHY!$C$7)+(M73*VÁHY!$D$7)+(N73*VÁHY!$E$7)+(O73*VÁHY!$F$7)+(P73*VÁHY!$G$7))*VÁHY!$H$7)+((R73*VÁHY!$I$7)+(S73*VÁHY!$J$7)+(T73*VÁHY!$K$7)+(U73*VÁHY!$L$7)+(V73*VÁHY!$M$7)+(W73*VÁHY!$N$7))+(X73*VÁHY!$O$7+Y73*VÁHY!$P$7+Z73*VÁHY!$Q$7+AA73*VÁHY!$R$7+AB73*VÁHY!$S$7+AC73*VÁHY!$T$7)+(AD73*VÁHY!$U$7+AE73*VÁHY!$V$7+AG73*VÁHY!$X$7+AH73*VÁHY!$Y$7))*(1+(AM73*VÁHY!$AD$7))+(AJ73*VÁHY!$AA$7)</f>
        <v>140</v>
      </c>
      <c r="AT73" s="273">
        <f>AS73+AS72+AS71</f>
        <v>340</v>
      </c>
      <c r="AU73" s="272">
        <f>AS73+AS72+AS71+AS70+AS66</f>
        <v>674.375</v>
      </c>
      <c r="AV73" s="272">
        <f>AS73+AS72+AS71+AS70+AS66+AS65+AS64</f>
        <v>860.875</v>
      </c>
    </row>
    <row r="74" spans="1:48" ht="21.95" customHeight="1" x14ac:dyDescent="0.2">
      <c r="A74" s="104"/>
      <c r="B74" s="31">
        <v>42713</v>
      </c>
      <c r="C74" s="334" t="s">
        <v>78</v>
      </c>
      <c r="D74" s="334"/>
      <c r="E74" s="334"/>
      <c r="F74" s="334"/>
      <c r="G74" s="334"/>
      <c r="H74" s="334"/>
      <c r="I74" s="70">
        <f t="shared" si="66"/>
        <v>0</v>
      </c>
      <c r="J74" s="70">
        <f t="shared" si="67"/>
        <v>0</v>
      </c>
      <c r="K74" s="55"/>
      <c r="L74" s="56"/>
      <c r="M74" s="57"/>
      <c r="N74" s="58"/>
      <c r="O74" s="59"/>
      <c r="P74" s="60"/>
      <c r="Q74" s="132"/>
      <c r="R74" s="61"/>
      <c r="S74" s="62"/>
      <c r="T74" s="63"/>
      <c r="U74" s="64"/>
      <c r="V74" s="65"/>
      <c r="W74" s="66"/>
      <c r="X74" s="67"/>
      <c r="Y74" s="68"/>
      <c r="Z74" s="67"/>
      <c r="AA74" s="68"/>
      <c r="AB74" s="67"/>
      <c r="AC74" s="69"/>
      <c r="AD74" s="26"/>
      <c r="AE74" s="26"/>
      <c r="AF74" s="26"/>
      <c r="AG74" s="26"/>
      <c r="AH74" s="26"/>
      <c r="AI74" s="91"/>
      <c r="AJ74" s="26"/>
      <c r="AK74" s="26"/>
      <c r="AL74" s="26"/>
      <c r="AM74" s="26"/>
      <c r="AN74" s="26"/>
      <c r="AO74" s="286">
        <f t="shared" si="68"/>
        <v>0</v>
      </c>
      <c r="AP74" s="294">
        <f t="shared" si="68"/>
        <v>3.8333333333333335</v>
      </c>
      <c r="AQ74" s="302">
        <f t="shared" si="68"/>
        <v>6.833333333333333</v>
      </c>
      <c r="AR74" s="310">
        <f t="shared" si="68"/>
        <v>13.460416666666667</v>
      </c>
      <c r="AS74" s="272">
        <f>((((K74*VÁHY!$B$7)+(L74*VÁHY!$C$7)+(M74*VÁHY!$D$7)+(N74*VÁHY!$E$7)+(O74*VÁHY!$F$7)+(P74*VÁHY!$G$7))*VÁHY!$H$7)+((R74*VÁHY!$I$7)+(S74*VÁHY!$J$7)+(T74*VÁHY!$K$7)+(U74*VÁHY!$L$7)+(V74*VÁHY!$M$7)+(W74*VÁHY!$N$7))+(X74*VÁHY!$O$7+Y74*VÁHY!$P$7+Z74*VÁHY!$Q$7+AA74*VÁHY!$R$7+AB74*VÁHY!$S$7+AC74*VÁHY!$T$7)+(AD74*VÁHY!$U$7+AE74*VÁHY!$V$7+AG74*VÁHY!$X$7+AH74*VÁHY!$Y$7))*(1+(AM74*VÁHY!$AD$7))+(AJ74*VÁHY!$AA$7)</f>
        <v>0</v>
      </c>
      <c r="AT74" s="273">
        <f>AS74+AS73+AS72</f>
        <v>230</v>
      </c>
      <c r="AU74" s="272">
        <f t="shared" ref="AU74:AU76" si="69">AS74+AS73+AS72+AS71+AS70</f>
        <v>410</v>
      </c>
      <c r="AV74" s="272">
        <f>AS74+AS73+AS72+AS71+AS70+AS66+AS65</f>
        <v>807.625</v>
      </c>
    </row>
    <row r="75" spans="1:48" ht="21.95" customHeight="1" x14ac:dyDescent="0.2">
      <c r="A75" s="104"/>
      <c r="B75" s="31">
        <v>42714</v>
      </c>
      <c r="C75" s="334" t="s">
        <v>199</v>
      </c>
      <c r="D75" s="334"/>
      <c r="E75" s="334"/>
      <c r="F75" s="334" t="s">
        <v>200</v>
      </c>
      <c r="G75" s="334"/>
      <c r="H75" s="334"/>
      <c r="I75" s="70">
        <f t="shared" si="66"/>
        <v>1.8666666666666667</v>
      </c>
      <c r="J75" s="70">
        <f t="shared" si="67"/>
        <v>1.8666666666666667</v>
      </c>
      <c r="K75" s="55"/>
      <c r="L75" s="56"/>
      <c r="M75" s="57"/>
      <c r="N75" s="58"/>
      <c r="O75" s="59">
        <v>72</v>
      </c>
      <c r="P75" s="60"/>
      <c r="Q75" s="132"/>
      <c r="R75" s="61">
        <v>40</v>
      </c>
      <c r="S75" s="62"/>
      <c r="T75" s="63"/>
      <c r="U75" s="64"/>
      <c r="V75" s="65"/>
      <c r="W75" s="66"/>
      <c r="X75" s="67"/>
      <c r="Y75" s="68"/>
      <c r="Z75" s="67"/>
      <c r="AA75" s="68"/>
      <c r="AB75" s="67"/>
      <c r="AC75" s="69"/>
      <c r="AD75" s="26"/>
      <c r="AE75" s="26"/>
      <c r="AF75" s="26"/>
      <c r="AG75" s="26"/>
      <c r="AH75" s="26"/>
      <c r="AI75" s="91"/>
      <c r="AJ75" s="26"/>
      <c r="AK75" s="26"/>
      <c r="AL75" s="26"/>
      <c r="AM75" s="26"/>
      <c r="AN75" s="26"/>
      <c r="AO75" s="286">
        <f t="shared" si="68"/>
        <v>3.4833333333333334</v>
      </c>
      <c r="AP75" s="294">
        <f t="shared" si="68"/>
        <v>5.8166666666666664</v>
      </c>
      <c r="AQ75" s="302">
        <f t="shared" si="68"/>
        <v>9.15</v>
      </c>
      <c r="AR75" s="310">
        <f t="shared" si="68"/>
        <v>14.722916666666666</v>
      </c>
      <c r="AS75" s="272">
        <f>((((K75*VÁHY!$B$7)+(L75*VÁHY!$C$7)+(M75*VÁHY!$D$7)+(N75*VÁHY!$E$7)+(O75*VÁHY!$F$7)+(P75*VÁHY!$G$7))*VÁHY!$H$7)+((R75*VÁHY!$I$7)+(S75*VÁHY!$J$7)+(T75*VÁHY!$K$7)+(U75*VÁHY!$L$7)+(V75*VÁHY!$M$7)+(W75*VÁHY!$N$7))+(X75*VÁHY!$O$7+Y75*VÁHY!$P$7+Z75*VÁHY!$Q$7+AA75*VÁHY!$R$7+AB75*VÁHY!$S$7+AC75*VÁHY!$T$7)+(AD75*VÁHY!$U$7+AE75*VÁHY!$V$7+AG75*VÁHY!$X$7+AH75*VÁHY!$Y$7))*(1+(AM75*VÁHY!$AD$7))+(AJ75*VÁHY!$AA$7)</f>
        <v>209</v>
      </c>
      <c r="AT75" s="273">
        <f>AS75+AS74+AS73</f>
        <v>349</v>
      </c>
      <c r="AU75" s="272">
        <f t="shared" si="69"/>
        <v>549</v>
      </c>
      <c r="AV75" s="272">
        <f>AS75+AS74+AS73+AS72+AS71+AS70+AS66</f>
        <v>883.375</v>
      </c>
    </row>
    <row r="76" spans="1:48" ht="21.95" customHeight="1" thickBot="1" x14ac:dyDescent="0.25">
      <c r="A76" s="104"/>
      <c r="B76" s="30">
        <v>42715</v>
      </c>
      <c r="C76" s="335" t="s">
        <v>201</v>
      </c>
      <c r="D76" s="335"/>
      <c r="E76" s="335"/>
      <c r="F76" s="334"/>
      <c r="G76" s="334"/>
      <c r="H76" s="334"/>
      <c r="I76" s="70">
        <f t="shared" si="66"/>
        <v>3.3333333333333335</v>
      </c>
      <c r="J76" s="70">
        <f t="shared" si="67"/>
        <v>0</v>
      </c>
      <c r="K76" s="55"/>
      <c r="L76" s="56"/>
      <c r="M76" s="57"/>
      <c r="N76" s="58"/>
      <c r="O76" s="59"/>
      <c r="P76" s="60"/>
      <c r="Q76" s="132"/>
      <c r="R76" s="61"/>
      <c r="S76" s="62"/>
      <c r="T76" s="63"/>
      <c r="U76" s="64"/>
      <c r="V76" s="65"/>
      <c r="W76" s="66"/>
      <c r="X76" s="67">
        <v>200</v>
      </c>
      <c r="Y76" s="68"/>
      <c r="Z76" s="67"/>
      <c r="AA76" s="68"/>
      <c r="AB76" s="67"/>
      <c r="AC76" s="69"/>
      <c r="AD76" s="26"/>
      <c r="AE76" s="26"/>
      <c r="AF76" s="26"/>
      <c r="AG76" s="26"/>
      <c r="AH76" s="26"/>
      <c r="AI76" s="91"/>
      <c r="AJ76" s="26"/>
      <c r="AK76" s="26"/>
      <c r="AL76" s="26"/>
      <c r="AM76" s="26"/>
      <c r="AN76" s="26"/>
      <c r="AO76" s="286">
        <f t="shared" si="68"/>
        <v>2.6666666666666665</v>
      </c>
      <c r="AP76" s="294">
        <f t="shared" si="68"/>
        <v>6.15</v>
      </c>
      <c r="AQ76" s="302">
        <f t="shared" si="68"/>
        <v>9.9833333333333325</v>
      </c>
      <c r="AR76" s="310">
        <f t="shared" si="68"/>
        <v>12.983333333333333</v>
      </c>
      <c r="AS76" s="272">
        <f>((((K76*VÁHY!$B$7)+(L76*VÁHY!$C$7)+(M76*VÁHY!$D$7)+(N76*VÁHY!$E$7)+(O76*VÁHY!$F$7)+(P76*VÁHY!$G$7))*VÁHY!$H$7)+((R76*VÁHY!$I$7)+(S76*VÁHY!$J$7)+(T76*VÁHY!$K$7)+(U76*VÁHY!$L$7)+(V76*VÁHY!$M$7)+(W76*VÁHY!$N$7))+(X76*VÁHY!$O$7+Y76*VÁHY!$P$7+Z76*VÁHY!$Q$7+AA76*VÁHY!$R$7+AB76*VÁHY!$S$7+AC76*VÁHY!$T$7)+(AD76*VÁHY!$U$7+AE76*VÁHY!$V$7+AG76*VÁHY!$X$7+AH76*VÁHY!$Y$7))*(1+(AM76*VÁHY!$AD$7))+(AJ76*VÁHY!$AA$7)</f>
        <v>160</v>
      </c>
      <c r="AT76" s="273">
        <f>AS76+AS75+AS74</f>
        <v>369</v>
      </c>
      <c r="AU76" s="272">
        <f t="shared" si="69"/>
        <v>599</v>
      </c>
      <c r="AV76" s="272">
        <f t="shared" ref="AV76" si="70">AS76+AS75+AS74+AS73+AS72+AS71+AS70</f>
        <v>779</v>
      </c>
    </row>
    <row r="77" spans="1:48" ht="14.25" thickTop="1" thickBot="1" x14ac:dyDescent="0.25">
      <c r="A77" s="105"/>
      <c r="B77" s="106"/>
      <c r="C77" s="114">
        <f>(L69+M69+N69+S69+T69+U69)/J69</f>
        <v>0.5573248407643312</v>
      </c>
      <c r="D77" s="107">
        <f>(O69+P69+V69+W69+Y69+AA69)/(K69+L69+M69+N69+O69+P69+R69+S69+T69+U69+V69+W69+X69+Y69+Z69+AA69+AB69+AC69)</f>
        <v>0.14007782101167315</v>
      </c>
      <c r="E77" s="108">
        <f>(K69+L69+M69+N69+O69+P69)/J69</f>
        <v>0.43630573248407639</v>
      </c>
      <c r="F77" s="109">
        <f>1-J69/I69</f>
        <v>0.51242236024844723</v>
      </c>
      <c r="G77" s="125">
        <f>Q69/J69</f>
        <v>0</v>
      </c>
      <c r="H77" s="127">
        <f>I69/(MAKROPLAN!E9)</f>
        <v>1.5333333333333334</v>
      </c>
      <c r="I77" s="110"/>
      <c r="J77" s="111"/>
      <c r="K77" s="111"/>
      <c r="L77" s="111"/>
      <c r="M77" s="111"/>
      <c r="N77" s="111"/>
      <c r="O77" s="110"/>
      <c r="P77" s="111"/>
      <c r="Q77" s="111"/>
      <c r="R77" s="111"/>
      <c r="S77" s="111"/>
      <c r="T77" s="111"/>
      <c r="U77" s="111"/>
      <c r="V77" s="110"/>
      <c r="W77" s="111"/>
      <c r="X77" s="111"/>
      <c r="Y77" s="111"/>
      <c r="Z77" s="111"/>
      <c r="AA77" s="111"/>
      <c r="AB77" s="110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</row>
    <row r="78" spans="1:48" ht="13.5" thickTop="1" x14ac:dyDescent="0.2">
      <c r="A78" s="112"/>
      <c r="B78" s="106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</row>
    <row r="79" spans="1:48" ht="20.25" x14ac:dyDescent="0.2">
      <c r="A79" s="100"/>
      <c r="B79" s="12"/>
      <c r="C79" s="355" t="s">
        <v>136</v>
      </c>
      <c r="D79" s="355"/>
      <c r="E79" s="355"/>
      <c r="F79" s="355" t="s">
        <v>74</v>
      </c>
      <c r="G79" s="355"/>
      <c r="H79" s="355"/>
      <c r="I79" s="70">
        <f>(K79+L79+M79+N79+O79+P79+R79+S79+T79+U79+V79+W79+AD79+AE79+AG79+(AH79/4)+X79+Y79+Z79+AA79+AB79+AC79)</f>
        <v>11.233333333333334</v>
      </c>
      <c r="J79" s="70">
        <f>(K79+L79+M79+N79+O79+P79+R79+S79+T79+U79+V79+W79)</f>
        <v>5.2333333333333334</v>
      </c>
      <c r="K79" s="71">
        <f t="shared" ref="K79:AJ79" si="71">SUM(K80:K86)/60</f>
        <v>0</v>
      </c>
      <c r="L79" s="72">
        <f t="shared" si="71"/>
        <v>0</v>
      </c>
      <c r="M79" s="73">
        <f t="shared" si="71"/>
        <v>0</v>
      </c>
      <c r="N79" s="74">
        <f t="shared" si="71"/>
        <v>1.0833333333333333</v>
      </c>
      <c r="O79" s="75">
        <f t="shared" si="71"/>
        <v>1.2</v>
      </c>
      <c r="P79" s="76">
        <f t="shared" si="71"/>
        <v>0</v>
      </c>
      <c r="Q79" s="130">
        <f t="shared" si="71"/>
        <v>0</v>
      </c>
      <c r="R79" s="77">
        <f t="shared" si="71"/>
        <v>1.1166666666666667</v>
      </c>
      <c r="S79" s="78">
        <f t="shared" si="71"/>
        <v>1.8333333333333333</v>
      </c>
      <c r="T79" s="79">
        <f t="shared" si="71"/>
        <v>0</v>
      </c>
      <c r="U79" s="80">
        <f t="shared" si="71"/>
        <v>0</v>
      </c>
      <c r="V79" s="81">
        <f t="shared" si="71"/>
        <v>0</v>
      </c>
      <c r="W79" s="82">
        <f t="shared" si="71"/>
        <v>0</v>
      </c>
      <c r="X79" s="83">
        <f t="shared" si="71"/>
        <v>3.3333333333333335</v>
      </c>
      <c r="Y79" s="84">
        <f t="shared" si="71"/>
        <v>0</v>
      </c>
      <c r="Z79" s="83">
        <f t="shared" si="71"/>
        <v>0</v>
      </c>
      <c r="AA79" s="84">
        <f t="shared" si="71"/>
        <v>0</v>
      </c>
      <c r="AB79" s="83">
        <f t="shared" si="71"/>
        <v>0</v>
      </c>
      <c r="AC79" s="85">
        <f t="shared" si="71"/>
        <v>0</v>
      </c>
      <c r="AD79" s="86">
        <f t="shared" si="71"/>
        <v>0</v>
      </c>
      <c r="AE79" s="86">
        <f t="shared" si="71"/>
        <v>1</v>
      </c>
      <c r="AF79" s="86">
        <f t="shared" si="71"/>
        <v>0</v>
      </c>
      <c r="AG79" s="86">
        <f t="shared" si="71"/>
        <v>1.6666666666666667</v>
      </c>
      <c r="AH79" s="86">
        <f t="shared" si="71"/>
        <v>0</v>
      </c>
      <c r="AI79" s="89">
        <f t="shared" si="71"/>
        <v>0</v>
      </c>
      <c r="AJ79" s="86">
        <f t="shared" si="71"/>
        <v>0</v>
      </c>
      <c r="AK79" s="24">
        <f t="shared" ref="AK79" si="72">SUM(AK80:AK86)</f>
        <v>0</v>
      </c>
      <c r="AL79" s="24">
        <f t="shared" ref="AL79:AN79" si="73">SUM(AL80:AL86)</f>
        <v>0</v>
      </c>
      <c r="AM79" s="24">
        <f t="shared" si="73"/>
        <v>0</v>
      </c>
      <c r="AN79" s="24">
        <f t="shared" si="73"/>
        <v>0</v>
      </c>
      <c r="AO79" s="280">
        <f>VÁHY!$AF$7</f>
        <v>2.5714285714285716</v>
      </c>
      <c r="AP79" s="291">
        <f>VÁHY!$AG$7</f>
        <v>6.7499999999999991</v>
      </c>
      <c r="AQ79" s="299">
        <f>VÁHY!$AH$7</f>
        <v>9.6428571428571406</v>
      </c>
      <c r="AR79" s="307">
        <f>VÁHY!$AI$7</f>
        <v>11.25</v>
      </c>
    </row>
    <row r="80" spans="1:48" ht="21.95" customHeight="1" x14ac:dyDescent="0.2">
      <c r="A80" s="103"/>
      <c r="B80" s="30">
        <v>42716</v>
      </c>
      <c r="C80" s="334"/>
      <c r="D80" s="334"/>
      <c r="E80" s="334"/>
      <c r="F80" s="334" t="s">
        <v>195</v>
      </c>
      <c r="G80" s="334"/>
      <c r="H80" s="334"/>
      <c r="I80" s="70">
        <f t="shared" ref="I80:I86" si="74">(K80+L80+M80+N80+O80+P80+R80+S80+T80+U80+V80+W80+AD80+AE80+AG80+(AH80/4)+X80+Y80+Z80+AA80+AB80+AC80)/60</f>
        <v>1.3333333333333333</v>
      </c>
      <c r="J80" s="70">
        <f t="shared" ref="J80:J86" si="75">(K80+L80+M80+N80+O80+P80+R80+S80+T80+U80+V80+W80)/60</f>
        <v>0.33333333333333331</v>
      </c>
      <c r="K80" s="40"/>
      <c r="L80" s="41"/>
      <c r="M80" s="42"/>
      <c r="N80" s="43"/>
      <c r="O80" s="44"/>
      <c r="P80" s="45"/>
      <c r="Q80" s="131"/>
      <c r="R80" s="46">
        <v>20</v>
      </c>
      <c r="S80" s="47"/>
      <c r="T80" s="48"/>
      <c r="U80" s="49"/>
      <c r="V80" s="50"/>
      <c r="W80" s="51"/>
      <c r="X80" s="52"/>
      <c r="Y80" s="53"/>
      <c r="Z80" s="52"/>
      <c r="AA80" s="53"/>
      <c r="AB80" s="52"/>
      <c r="AC80" s="54"/>
      <c r="AD80" s="25"/>
      <c r="AE80" s="25">
        <v>60</v>
      </c>
      <c r="AF80" s="25"/>
      <c r="AG80" s="25"/>
      <c r="AH80" s="25"/>
      <c r="AI80" s="90"/>
      <c r="AJ80" s="25"/>
      <c r="AK80" s="25"/>
      <c r="AL80" s="25"/>
      <c r="AM80" s="25"/>
      <c r="AN80" s="25"/>
      <c r="AO80" s="286">
        <f t="shared" ref="AO80:AR86" si="76">AS80/60</f>
        <v>1.6666666666666667</v>
      </c>
      <c r="AP80" s="294">
        <f t="shared" si="76"/>
        <v>7.8166666666666664</v>
      </c>
      <c r="AQ80" s="302">
        <f t="shared" si="76"/>
        <v>10.15</v>
      </c>
      <c r="AR80" s="310">
        <f t="shared" si="76"/>
        <v>13.483333333333333</v>
      </c>
      <c r="AS80" s="272">
        <f>((((K80*VÁHY!$B$7)+(L80*VÁHY!$C$7)+(M80*VÁHY!$D$7)+(N80*VÁHY!$E$7)+(O80*VÁHY!$F$7)+(P80*VÁHY!$G$7))*VÁHY!$H$7)+((R80*VÁHY!$I$7)+(S80*VÁHY!$J$7)+(T80*VÁHY!$K$7)+(U80*VÁHY!$L$7)+(V80*VÁHY!$M$7)+(W80*VÁHY!$N$7))+(X80*VÁHY!$O$7+Y80*VÁHY!$P$7+Z80*VÁHY!$Q$7+AA80*VÁHY!$R$7+AB80*VÁHY!$S$7+AC80*VÁHY!$T$7)+(AD80*VÁHY!$U$7+AE80*VÁHY!$V$7+AG80*VÁHY!$X$7+AH80*VÁHY!$Y$7))*(1+(AM80*VÁHY!$AD$7))+(AJ80*VÁHY!$AA$7)</f>
        <v>100</v>
      </c>
      <c r="AT80" s="272">
        <f>AS80+AS76+AS75</f>
        <v>469</v>
      </c>
      <c r="AU80" s="272">
        <f>AS80+AS76+AS75+AS74+AS73</f>
        <v>609</v>
      </c>
      <c r="AV80" s="272">
        <f>AS80+AS76+AS75+AS74+AS73+AS72+AS71</f>
        <v>809</v>
      </c>
    </row>
    <row r="81" spans="1:48" ht="21.95" customHeight="1" x14ac:dyDescent="0.2">
      <c r="A81" s="104"/>
      <c r="B81" s="31">
        <v>42717</v>
      </c>
      <c r="C81" s="334"/>
      <c r="D81" s="334"/>
      <c r="E81" s="334"/>
      <c r="F81" s="334" t="s">
        <v>196</v>
      </c>
      <c r="G81" s="334"/>
      <c r="H81" s="334"/>
      <c r="I81" s="70">
        <f t="shared" si="74"/>
        <v>1.8333333333333333</v>
      </c>
      <c r="J81" s="70">
        <f t="shared" si="75"/>
        <v>1.8333333333333333</v>
      </c>
      <c r="K81" s="55"/>
      <c r="L81" s="56"/>
      <c r="M81" s="57"/>
      <c r="N81" s="58"/>
      <c r="O81" s="59"/>
      <c r="P81" s="60"/>
      <c r="Q81" s="132"/>
      <c r="R81" s="61"/>
      <c r="S81" s="62">
        <v>110</v>
      </c>
      <c r="T81" s="63"/>
      <c r="U81" s="64"/>
      <c r="V81" s="65"/>
      <c r="W81" s="66"/>
      <c r="X81" s="67"/>
      <c r="Y81" s="68"/>
      <c r="Z81" s="67"/>
      <c r="AA81" s="68"/>
      <c r="AB81" s="67"/>
      <c r="AC81" s="69"/>
      <c r="AD81" s="26"/>
      <c r="AE81" s="26"/>
      <c r="AF81" s="26"/>
      <c r="AG81" s="26"/>
      <c r="AH81" s="26"/>
      <c r="AI81" s="91"/>
      <c r="AJ81" s="26"/>
      <c r="AK81" s="26"/>
      <c r="AL81" s="26"/>
      <c r="AM81" s="26"/>
      <c r="AN81" s="26"/>
      <c r="AO81" s="286">
        <f t="shared" si="76"/>
        <v>1.8333333333333333</v>
      </c>
      <c r="AP81" s="294">
        <f t="shared" si="76"/>
        <v>6.166666666666667</v>
      </c>
      <c r="AQ81" s="302">
        <f t="shared" si="76"/>
        <v>9.65</v>
      </c>
      <c r="AR81" s="310">
        <f t="shared" si="76"/>
        <v>13.483333333333333</v>
      </c>
      <c r="AS81" s="272">
        <f>((((K81*VÁHY!$B$7)+(L81*VÁHY!$C$7)+(M81*VÁHY!$D$7)+(N81*VÁHY!$E$7)+(O81*VÁHY!$F$7)+(P81*VÁHY!$G$7))*VÁHY!$H$7)+((R81*VÁHY!$I$7)+(S81*VÁHY!$J$7)+(T81*VÁHY!$K$7)+(U81*VÁHY!$L$7)+(V81*VÁHY!$M$7)+(W81*VÁHY!$N$7))+(X81*VÁHY!$O$7+Y81*VÁHY!$P$7+Z81*VÁHY!$Q$7+AA81*VÁHY!$R$7+AB81*VÁHY!$S$7+AC81*VÁHY!$T$7)+(AD81*VÁHY!$U$7+AE81*VÁHY!$V$7+AG81*VÁHY!$X$7+AH81*VÁHY!$Y$7))*(1+(AM81*VÁHY!$AD$7))+(AJ81*VÁHY!$AA$7)</f>
        <v>110</v>
      </c>
      <c r="AT81" s="273">
        <f>AS81+AS80+AS76</f>
        <v>370</v>
      </c>
      <c r="AU81" s="272">
        <f>AS81+AS80+AS76+AS75+AS74</f>
        <v>579</v>
      </c>
      <c r="AV81" s="272">
        <f>AS81+AS80+AS76+AS75+AS74+AS73+AS72</f>
        <v>809</v>
      </c>
    </row>
    <row r="82" spans="1:48" ht="21.95" customHeight="1" x14ac:dyDescent="0.2">
      <c r="A82" s="104"/>
      <c r="B82" s="31">
        <v>42718</v>
      </c>
      <c r="C82" s="334"/>
      <c r="D82" s="334"/>
      <c r="E82" s="334"/>
      <c r="F82" s="334" t="s">
        <v>197</v>
      </c>
      <c r="G82" s="334"/>
      <c r="H82" s="334"/>
      <c r="I82" s="70">
        <f t="shared" si="74"/>
        <v>1.6666666666666667</v>
      </c>
      <c r="J82" s="70">
        <f t="shared" si="75"/>
        <v>0</v>
      </c>
      <c r="K82" s="55"/>
      <c r="L82" s="56"/>
      <c r="M82" s="57"/>
      <c r="N82" s="58"/>
      <c r="O82" s="59"/>
      <c r="P82" s="60"/>
      <c r="Q82" s="132"/>
      <c r="R82" s="61"/>
      <c r="S82" s="62"/>
      <c r="T82" s="63"/>
      <c r="U82" s="64"/>
      <c r="V82" s="65"/>
      <c r="W82" s="66"/>
      <c r="X82" s="67"/>
      <c r="Y82" s="68"/>
      <c r="Z82" s="67"/>
      <c r="AA82" s="68"/>
      <c r="AB82" s="67"/>
      <c r="AC82" s="69"/>
      <c r="AD82" s="26"/>
      <c r="AE82" s="26"/>
      <c r="AF82" s="26"/>
      <c r="AG82" s="26">
        <v>100</v>
      </c>
      <c r="AH82" s="26"/>
      <c r="AI82" s="91"/>
      <c r="AJ82" s="26"/>
      <c r="AK82" s="26"/>
      <c r="AL82" s="26"/>
      <c r="AM82" s="26"/>
      <c r="AN82" s="26"/>
      <c r="AO82" s="286">
        <f t="shared" si="76"/>
        <v>1.6666666666666667</v>
      </c>
      <c r="AP82" s="294">
        <f t="shared" si="76"/>
        <v>5.166666666666667</v>
      </c>
      <c r="AQ82" s="302">
        <f t="shared" si="76"/>
        <v>11.316666666666666</v>
      </c>
      <c r="AR82" s="310">
        <f t="shared" si="76"/>
        <v>13.65</v>
      </c>
      <c r="AS82" s="272">
        <f>((((K82*VÁHY!$B$7)+(L82*VÁHY!$C$7)+(M82*VÁHY!$D$7)+(N82*VÁHY!$E$7)+(O82*VÁHY!$F$7)+(P82*VÁHY!$G$7))*VÁHY!$H$7)+((R82*VÁHY!$I$7)+(S82*VÁHY!$J$7)+(T82*VÁHY!$K$7)+(U82*VÁHY!$L$7)+(V82*VÁHY!$M$7)+(W82*VÁHY!$N$7))+(X82*VÁHY!$O$7+Y82*VÁHY!$P$7+Z82*VÁHY!$Q$7+AA82*VÁHY!$R$7+AB82*VÁHY!$S$7+AC82*VÁHY!$T$7)+(AD82*VÁHY!$U$7+AE82*VÁHY!$V$7+AG82*VÁHY!$X$7+AH82*VÁHY!$Y$7))*(1+(AM82*VÁHY!$AD$7))+(AJ82*VÁHY!$AA$7)</f>
        <v>100</v>
      </c>
      <c r="AT82" s="273">
        <f>AS82+AS81+AS80</f>
        <v>310</v>
      </c>
      <c r="AU82" s="272">
        <f>AS82+AS81+AS80+AS76+AS75</f>
        <v>679</v>
      </c>
      <c r="AV82" s="272">
        <f>AS82+AS81+AS80+AS76+AS75+AS74+AS73</f>
        <v>819</v>
      </c>
    </row>
    <row r="83" spans="1:48" ht="21.95" customHeight="1" x14ac:dyDescent="0.2">
      <c r="A83" s="104"/>
      <c r="B83" s="30">
        <v>42719</v>
      </c>
      <c r="C83" s="334"/>
      <c r="D83" s="334"/>
      <c r="E83" s="334"/>
      <c r="F83" s="334" t="s">
        <v>198</v>
      </c>
      <c r="G83" s="334"/>
      <c r="H83" s="334"/>
      <c r="I83" s="70">
        <f t="shared" si="74"/>
        <v>1.2</v>
      </c>
      <c r="J83" s="70">
        <f t="shared" si="75"/>
        <v>1.2</v>
      </c>
      <c r="K83" s="55"/>
      <c r="L83" s="56"/>
      <c r="M83" s="57"/>
      <c r="N83" s="58">
        <v>65</v>
      </c>
      <c r="O83" s="59"/>
      <c r="P83" s="60"/>
      <c r="Q83" s="132"/>
      <c r="R83" s="61">
        <v>7</v>
      </c>
      <c r="S83" s="62"/>
      <c r="T83" s="63"/>
      <c r="U83" s="64"/>
      <c r="V83" s="65"/>
      <c r="W83" s="66"/>
      <c r="X83" s="67"/>
      <c r="Y83" s="68"/>
      <c r="Z83" s="67"/>
      <c r="AA83" s="68"/>
      <c r="AB83" s="67"/>
      <c r="AC83" s="69"/>
      <c r="AD83" s="26"/>
      <c r="AE83" s="26"/>
      <c r="AF83" s="26"/>
      <c r="AG83" s="26"/>
      <c r="AH83" s="26"/>
      <c r="AI83" s="91"/>
      <c r="AJ83" s="26"/>
      <c r="AK83" s="26"/>
      <c r="AL83" s="26"/>
      <c r="AM83" s="26"/>
      <c r="AN83" s="26"/>
      <c r="AO83" s="286">
        <f t="shared" si="76"/>
        <v>2.3333333333333335</v>
      </c>
      <c r="AP83" s="294">
        <f t="shared" si="76"/>
        <v>5.833333333333333</v>
      </c>
      <c r="AQ83" s="302">
        <f t="shared" si="76"/>
        <v>10.166666666666666</v>
      </c>
      <c r="AR83" s="310">
        <f t="shared" si="76"/>
        <v>13.65</v>
      </c>
      <c r="AS83" s="272">
        <f>((((K83*VÁHY!$B$7)+(L83*VÁHY!$C$7)+(M83*VÁHY!$D$7)+(N83*VÁHY!$E$7)+(O83*VÁHY!$F$7)+(P83*VÁHY!$G$7))*VÁHY!$H$7)+((R83*VÁHY!$I$7)+(S83*VÁHY!$J$7)+(T83*VÁHY!$K$7)+(U83*VÁHY!$L$7)+(V83*VÁHY!$M$7)+(W83*VÁHY!$N$7))+(X83*VÁHY!$O$7+Y83*VÁHY!$P$7+Z83*VÁHY!$Q$7+AA83*VÁHY!$R$7+AB83*VÁHY!$S$7+AC83*VÁHY!$T$7)+(AD83*VÁHY!$U$7+AE83*VÁHY!$V$7+AG83*VÁHY!$X$7+AH83*VÁHY!$Y$7))*(1+(AM83*VÁHY!$AD$7))+(AJ83*VÁHY!$AA$7)</f>
        <v>140</v>
      </c>
      <c r="AT83" s="273">
        <f>AS83+AS82+AS81</f>
        <v>350</v>
      </c>
      <c r="AU83" s="272">
        <f>AS83+AS82+AS81+AS80+AS76</f>
        <v>610</v>
      </c>
      <c r="AV83" s="272">
        <f>AS83+AS82+AS81+AS80+AS76+AS75+AS74</f>
        <v>819</v>
      </c>
    </row>
    <row r="84" spans="1:48" ht="21.95" customHeight="1" x14ac:dyDescent="0.2">
      <c r="A84" s="104"/>
      <c r="B84" s="31">
        <v>42720</v>
      </c>
      <c r="C84" s="334" t="s">
        <v>78</v>
      </c>
      <c r="D84" s="334"/>
      <c r="E84" s="334"/>
      <c r="F84" s="334"/>
      <c r="G84" s="334"/>
      <c r="H84" s="334"/>
      <c r="I84" s="70">
        <f t="shared" si="74"/>
        <v>0</v>
      </c>
      <c r="J84" s="70">
        <f t="shared" si="75"/>
        <v>0</v>
      </c>
      <c r="K84" s="55"/>
      <c r="L84" s="56"/>
      <c r="M84" s="57"/>
      <c r="N84" s="58"/>
      <c r="O84" s="59"/>
      <c r="P84" s="60"/>
      <c r="Q84" s="132"/>
      <c r="R84" s="61"/>
      <c r="S84" s="62"/>
      <c r="T84" s="63"/>
      <c r="U84" s="64"/>
      <c r="V84" s="65"/>
      <c r="W84" s="66"/>
      <c r="X84" s="67"/>
      <c r="Y84" s="68"/>
      <c r="Z84" s="67"/>
      <c r="AA84" s="68"/>
      <c r="AB84" s="67"/>
      <c r="AC84" s="69"/>
      <c r="AD84" s="26"/>
      <c r="AE84" s="26"/>
      <c r="AF84" s="26"/>
      <c r="AG84" s="26"/>
      <c r="AH84" s="26"/>
      <c r="AI84" s="91"/>
      <c r="AJ84" s="26"/>
      <c r="AK84" s="26"/>
      <c r="AL84" s="26"/>
      <c r="AM84" s="26"/>
      <c r="AN84" s="26"/>
      <c r="AO84" s="286">
        <f t="shared" si="76"/>
        <v>0</v>
      </c>
      <c r="AP84" s="294">
        <f t="shared" si="76"/>
        <v>4</v>
      </c>
      <c r="AQ84" s="302">
        <f t="shared" si="76"/>
        <v>7.5</v>
      </c>
      <c r="AR84" s="310">
        <f t="shared" si="76"/>
        <v>13.65</v>
      </c>
      <c r="AS84" s="272">
        <f>((((K84*VÁHY!$B$7)+(L84*VÁHY!$C$7)+(M84*VÁHY!$D$7)+(N84*VÁHY!$E$7)+(O84*VÁHY!$F$7)+(P84*VÁHY!$G$7))*VÁHY!$H$7)+((R84*VÁHY!$I$7)+(S84*VÁHY!$J$7)+(T84*VÁHY!$K$7)+(U84*VÁHY!$L$7)+(V84*VÁHY!$M$7)+(W84*VÁHY!$N$7))+(X84*VÁHY!$O$7+Y84*VÁHY!$P$7+Z84*VÁHY!$Q$7+AA84*VÁHY!$R$7+AB84*VÁHY!$S$7+AC84*VÁHY!$T$7)+(AD84*VÁHY!$U$7+AE84*VÁHY!$V$7+AG84*VÁHY!$X$7+AH84*VÁHY!$Y$7))*(1+(AM84*VÁHY!$AD$7))+(AJ84*VÁHY!$AA$7)</f>
        <v>0</v>
      </c>
      <c r="AT84" s="273">
        <f>AS84+AS83+AS82</f>
        <v>240</v>
      </c>
      <c r="AU84" s="272">
        <f t="shared" ref="AU84:AU86" si="77">AS84+AS83+AS82+AS81+AS80</f>
        <v>450</v>
      </c>
      <c r="AV84" s="272">
        <f>AS84+AS83+AS82+AS81+AS80+AS76+AS75</f>
        <v>819</v>
      </c>
    </row>
    <row r="85" spans="1:48" ht="21.95" customHeight="1" x14ac:dyDescent="0.2">
      <c r="A85" s="104"/>
      <c r="B85" s="31">
        <v>42721</v>
      </c>
      <c r="C85" s="334" t="s">
        <v>199</v>
      </c>
      <c r="D85" s="334"/>
      <c r="E85" s="334"/>
      <c r="F85" s="334" t="s">
        <v>200</v>
      </c>
      <c r="G85" s="334"/>
      <c r="H85" s="334"/>
      <c r="I85" s="70">
        <f t="shared" si="74"/>
        <v>1.8666666666666667</v>
      </c>
      <c r="J85" s="70">
        <f t="shared" si="75"/>
        <v>1.8666666666666667</v>
      </c>
      <c r="K85" s="55"/>
      <c r="L85" s="56"/>
      <c r="M85" s="57"/>
      <c r="N85" s="58"/>
      <c r="O85" s="59">
        <v>72</v>
      </c>
      <c r="P85" s="60"/>
      <c r="Q85" s="132"/>
      <c r="R85" s="61">
        <v>40</v>
      </c>
      <c r="S85" s="62"/>
      <c r="T85" s="63"/>
      <c r="U85" s="64"/>
      <c r="V85" s="65"/>
      <c r="W85" s="66"/>
      <c r="X85" s="67"/>
      <c r="Y85" s="68"/>
      <c r="Z85" s="67"/>
      <c r="AA85" s="68"/>
      <c r="AB85" s="67"/>
      <c r="AC85" s="69"/>
      <c r="AD85" s="26"/>
      <c r="AE85" s="26"/>
      <c r="AF85" s="26"/>
      <c r="AG85" s="26"/>
      <c r="AH85" s="26"/>
      <c r="AI85" s="91"/>
      <c r="AJ85" s="26"/>
      <c r="AK85" s="26"/>
      <c r="AL85" s="26"/>
      <c r="AM85" s="26"/>
      <c r="AN85" s="26"/>
      <c r="AO85" s="286">
        <f t="shared" si="76"/>
        <v>3.4833333333333334</v>
      </c>
      <c r="AP85" s="294">
        <f t="shared" si="76"/>
        <v>5.8166666666666664</v>
      </c>
      <c r="AQ85" s="302">
        <f t="shared" si="76"/>
        <v>9.3166666666666664</v>
      </c>
      <c r="AR85" s="310">
        <f t="shared" si="76"/>
        <v>13.65</v>
      </c>
      <c r="AS85" s="272">
        <f>((((K85*VÁHY!$B$7)+(L85*VÁHY!$C$7)+(M85*VÁHY!$D$7)+(N85*VÁHY!$E$7)+(O85*VÁHY!$F$7)+(P85*VÁHY!$G$7))*VÁHY!$H$7)+((R85*VÁHY!$I$7)+(S85*VÁHY!$J$7)+(T85*VÁHY!$K$7)+(U85*VÁHY!$L$7)+(V85*VÁHY!$M$7)+(W85*VÁHY!$N$7))+(X85*VÁHY!$O$7+Y85*VÁHY!$P$7+Z85*VÁHY!$Q$7+AA85*VÁHY!$R$7+AB85*VÁHY!$S$7+AC85*VÁHY!$T$7)+(AD85*VÁHY!$U$7+AE85*VÁHY!$V$7+AG85*VÁHY!$X$7+AH85*VÁHY!$Y$7))*(1+(AM85*VÁHY!$AD$7))+(AJ85*VÁHY!$AA$7)</f>
        <v>209</v>
      </c>
      <c r="AT85" s="273">
        <f>AS85+AS84+AS83</f>
        <v>349</v>
      </c>
      <c r="AU85" s="272">
        <f t="shared" si="77"/>
        <v>559</v>
      </c>
      <c r="AV85" s="272">
        <f>AS85+AS84+AS83+AS82+AS81+AS80+AS76</f>
        <v>819</v>
      </c>
    </row>
    <row r="86" spans="1:48" ht="21.95" customHeight="1" thickBot="1" x14ac:dyDescent="0.25">
      <c r="A86" s="104"/>
      <c r="B86" s="30">
        <v>42722</v>
      </c>
      <c r="C86" s="335" t="s">
        <v>201</v>
      </c>
      <c r="D86" s="335"/>
      <c r="E86" s="335"/>
      <c r="F86" s="334"/>
      <c r="G86" s="334"/>
      <c r="H86" s="334"/>
      <c r="I86" s="70">
        <f t="shared" si="74"/>
        <v>3.3333333333333335</v>
      </c>
      <c r="J86" s="70">
        <f t="shared" si="75"/>
        <v>0</v>
      </c>
      <c r="K86" s="55"/>
      <c r="L86" s="56"/>
      <c r="M86" s="57"/>
      <c r="N86" s="58"/>
      <c r="O86" s="59"/>
      <c r="P86" s="60"/>
      <c r="Q86" s="132"/>
      <c r="R86" s="61"/>
      <c r="S86" s="62"/>
      <c r="T86" s="63"/>
      <c r="U86" s="64"/>
      <c r="V86" s="65"/>
      <c r="W86" s="66"/>
      <c r="X86" s="67">
        <v>200</v>
      </c>
      <c r="Y86" s="68"/>
      <c r="Z86" s="67"/>
      <c r="AA86" s="68"/>
      <c r="AB86" s="67"/>
      <c r="AC86" s="69"/>
      <c r="AD86" s="26"/>
      <c r="AE86" s="26"/>
      <c r="AF86" s="26"/>
      <c r="AG86" s="26"/>
      <c r="AH86" s="26"/>
      <c r="AI86" s="91"/>
      <c r="AJ86" s="26"/>
      <c r="AK86" s="26"/>
      <c r="AL86" s="26"/>
      <c r="AM86" s="26"/>
      <c r="AN86" s="26"/>
      <c r="AO86" s="286">
        <f t="shared" si="76"/>
        <v>2.6666666666666665</v>
      </c>
      <c r="AP86" s="294">
        <f t="shared" si="76"/>
        <v>6.15</v>
      </c>
      <c r="AQ86" s="302">
        <f t="shared" si="76"/>
        <v>10.15</v>
      </c>
      <c r="AR86" s="310">
        <f t="shared" si="76"/>
        <v>13.65</v>
      </c>
      <c r="AS86" s="272">
        <f>((((K86*VÁHY!$B$7)+(L86*VÁHY!$C$7)+(M86*VÁHY!$D$7)+(N86*VÁHY!$E$7)+(O86*VÁHY!$F$7)+(P86*VÁHY!$G$7))*VÁHY!$H$7)+((R86*VÁHY!$I$7)+(S86*VÁHY!$J$7)+(T86*VÁHY!$K$7)+(U86*VÁHY!$L$7)+(V86*VÁHY!$M$7)+(W86*VÁHY!$N$7))+(X86*VÁHY!$O$7+Y86*VÁHY!$P$7+Z86*VÁHY!$Q$7+AA86*VÁHY!$R$7+AB86*VÁHY!$S$7+AC86*VÁHY!$T$7)+(AD86*VÁHY!$U$7+AE86*VÁHY!$V$7+AG86*VÁHY!$X$7+AH86*VÁHY!$Y$7))*(1+(AM86*VÁHY!$AD$7))+(AJ86*VÁHY!$AA$7)</f>
        <v>160</v>
      </c>
      <c r="AT86" s="273">
        <f>AS86+AS85+AS84</f>
        <v>369</v>
      </c>
      <c r="AU86" s="272">
        <f t="shared" si="77"/>
        <v>609</v>
      </c>
      <c r="AV86" s="272">
        <f t="shared" ref="AV86" si="78">AS86+AS85+AS84+AS83+AS82+AS81+AS80</f>
        <v>819</v>
      </c>
    </row>
    <row r="87" spans="1:48" ht="14.25" thickTop="1" thickBot="1" x14ac:dyDescent="0.25">
      <c r="A87" s="105"/>
      <c r="B87" s="106"/>
      <c r="C87" s="114">
        <f>(L79+M79+N79+S79+T79+U79)/J79</f>
        <v>0.5573248407643312</v>
      </c>
      <c r="D87" s="107">
        <f>(O79+P79+V79+W79+Y79+AA79)/(K79+L79+M79+N79+O79+P79+R79+S79+T79+U79+V79+W79+X79+Y79+Z79+AA79+AB79+AC79)</f>
        <v>0.14007782101167315</v>
      </c>
      <c r="E87" s="108">
        <f>(K79+L79+M79+N79+O79+P79)/J79</f>
        <v>0.43630573248407639</v>
      </c>
      <c r="F87" s="109">
        <f>1-J79/I79</f>
        <v>0.53412462908011871</v>
      </c>
      <c r="G87" s="125">
        <f>Q79/J79</f>
        <v>0</v>
      </c>
      <c r="H87" s="127">
        <f>I79/(MAKROPLAN!E10)</f>
        <v>1.4041666666666668</v>
      </c>
      <c r="I87" s="110"/>
      <c r="J87" s="111"/>
      <c r="K87" s="111"/>
      <c r="L87" s="111"/>
      <c r="M87" s="111"/>
      <c r="N87" s="111"/>
      <c r="O87" s="110"/>
      <c r="P87" s="111"/>
      <c r="Q87" s="111"/>
      <c r="R87" s="111"/>
      <c r="S87" s="111"/>
      <c r="T87" s="111"/>
      <c r="U87" s="111"/>
      <c r="V87" s="110"/>
      <c r="W87" s="111"/>
      <c r="X87" s="111"/>
      <c r="Y87" s="111"/>
      <c r="Z87" s="111"/>
      <c r="AA87" s="111"/>
      <c r="AB87" s="110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</row>
    <row r="88" spans="1:48" ht="13.5" thickTop="1" x14ac:dyDescent="0.2">
      <c r="A88" s="112"/>
      <c r="B88" s="106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</row>
    <row r="89" spans="1:48" ht="20.25" x14ac:dyDescent="0.2">
      <c r="A89" s="100"/>
      <c r="B89" s="12"/>
      <c r="C89" s="355" t="s">
        <v>136</v>
      </c>
      <c r="D89" s="355"/>
      <c r="E89" s="355"/>
      <c r="F89" s="355" t="s">
        <v>73</v>
      </c>
      <c r="G89" s="355"/>
      <c r="H89" s="355"/>
      <c r="I89" s="70">
        <f>(K89+L89+M89+N89+O89+P89+R89+S89+T89+U89+V89+W89+AD89+AE89+AG89+(AH89/4)+X89+Y89+Z89+AA89+AB89+AC89)</f>
        <v>0</v>
      </c>
      <c r="J89" s="70">
        <f>(K89+L89+M89+N89+O89+P89+R89+S89+T89+U89+V89+W89)</f>
        <v>0</v>
      </c>
      <c r="K89" s="71">
        <f t="shared" ref="K89:AJ89" si="79">SUM(K90:K96)/60</f>
        <v>0</v>
      </c>
      <c r="L89" s="72">
        <f t="shared" si="79"/>
        <v>0</v>
      </c>
      <c r="M89" s="73">
        <f t="shared" si="79"/>
        <v>0</v>
      </c>
      <c r="N89" s="74">
        <f t="shared" si="79"/>
        <v>0</v>
      </c>
      <c r="O89" s="75">
        <f t="shared" si="79"/>
        <v>0</v>
      </c>
      <c r="P89" s="76">
        <f t="shared" si="79"/>
        <v>0</v>
      </c>
      <c r="Q89" s="130">
        <f t="shared" si="79"/>
        <v>0</v>
      </c>
      <c r="R89" s="77">
        <f t="shared" si="79"/>
        <v>0</v>
      </c>
      <c r="S89" s="78">
        <f t="shared" si="79"/>
        <v>0</v>
      </c>
      <c r="T89" s="79">
        <f t="shared" si="79"/>
        <v>0</v>
      </c>
      <c r="U89" s="80">
        <f t="shared" si="79"/>
        <v>0</v>
      </c>
      <c r="V89" s="81">
        <f t="shared" si="79"/>
        <v>0</v>
      </c>
      <c r="W89" s="82">
        <f t="shared" si="79"/>
        <v>0</v>
      </c>
      <c r="X89" s="83">
        <f t="shared" si="79"/>
        <v>0</v>
      </c>
      <c r="Y89" s="84">
        <f t="shared" si="79"/>
        <v>0</v>
      </c>
      <c r="Z89" s="83">
        <f t="shared" si="79"/>
        <v>0</v>
      </c>
      <c r="AA89" s="84">
        <f t="shared" si="79"/>
        <v>0</v>
      </c>
      <c r="AB89" s="83">
        <f t="shared" si="79"/>
        <v>0</v>
      </c>
      <c r="AC89" s="85">
        <f t="shared" si="79"/>
        <v>0</v>
      </c>
      <c r="AD89" s="86">
        <f t="shared" si="79"/>
        <v>0</v>
      </c>
      <c r="AE89" s="86">
        <f t="shared" si="79"/>
        <v>0</v>
      </c>
      <c r="AF89" s="86">
        <f t="shared" si="79"/>
        <v>0</v>
      </c>
      <c r="AG89" s="86">
        <f t="shared" si="79"/>
        <v>0</v>
      </c>
      <c r="AH89" s="86">
        <f t="shared" si="79"/>
        <v>0</v>
      </c>
      <c r="AI89" s="89">
        <f t="shared" si="79"/>
        <v>0</v>
      </c>
      <c r="AJ89" s="86">
        <f t="shared" si="79"/>
        <v>0</v>
      </c>
      <c r="AK89" s="24">
        <f t="shared" ref="AK89" si="80">SUM(AK90:AK96)</f>
        <v>0</v>
      </c>
      <c r="AL89" s="24">
        <f t="shared" ref="AL89:AN89" si="81">SUM(AL90:AL96)</f>
        <v>0</v>
      </c>
      <c r="AM89" s="24">
        <f t="shared" si="81"/>
        <v>0</v>
      </c>
      <c r="AN89" s="24">
        <f t="shared" si="81"/>
        <v>0</v>
      </c>
      <c r="AO89" s="280">
        <f>VÁHY!$AF$7</f>
        <v>2.5714285714285716</v>
      </c>
      <c r="AP89" s="291">
        <f>VÁHY!$AG$7</f>
        <v>6.7499999999999991</v>
      </c>
      <c r="AQ89" s="299">
        <f>VÁHY!$AH$7</f>
        <v>9.6428571428571406</v>
      </c>
      <c r="AR89" s="307">
        <f>VÁHY!$AI$7</f>
        <v>11.25</v>
      </c>
    </row>
    <row r="90" spans="1:48" ht="21.95" customHeight="1" x14ac:dyDescent="0.2">
      <c r="A90" s="103"/>
      <c r="B90" s="30">
        <v>42723</v>
      </c>
      <c r="C90" s="334"/>
      <c r="D90" s="334"/>
      <c r="E90" s="334"/>
      <c r="F90" s="334"/>
      <c r="G90" s="334"/>
      <c r="H90" s="334"/>
      <c r="I90" s="70">
        <f t="shared" ref="I90:I96" si="82">(K90+L90+M90+N90+O90+P90+R90+S90+T90+U90+V90+W90+AD90+AE90+AG90+(AH90/4)+X90+Y90+Z90+AA90+AB90+AC90)/60</f>
        <v>0</v>
      </c>
      <c r="J90" s="70">
        <f t="shared" ref="J90:J96" si="83">(K90+L90+M90+N90+O90+P90+R90+S90+T90+U90+V90+W90)/60</f>
        <v>0</v>
      </c>
      <c r="K90" s="40"/>
      <c r="L90" s="41"/>
      <c r="M90" s="42"/>
      <c r="N90" s="43"/>
      <c r="O90" s="44"/>
      <c r="P90" s="45"/>
      <c r="Q90" s="131"/>
      <c r="R90" s="46"/>
      <c r="S90" s="47"/>
      <c r="T90" s="48"/>
      <c r="U90" s="49"/>
      <c r="V90" s="50"/>
      <c r="W90" s="51"/>
      <c r="X90" s="52"/>
      <c r="Y90" s="53"/>
      <c r="Z90" s="52"/>
      <c r="AA90" s="53"/>
      <c r="AB90" s="52"/>
      <c r="AC90" s="54"/>
      <c r="AD90" s="25"/>
      <c r="AE90" s="25"/>
      <c r="AF90" s="25"/>
      <c r="AG90" s="25"/>
      <c r="AH90" s="25"/>
      <c r="AI90" s="90"/>
      <c r="AJ90" s="25"/>
      <c r="AK90" s="25"/>
      <c r="AL90" s="25"/>
      <c r="AM90" s="25"/>
      <c r="AN90" s="25"/>
      <c r="AO90" s="286">
        <f t="shared" ref="AO90:AR96" si="84">AS90/60</f>
        <v>0</v>
      </c>
      <c r="AP90" s="294">
        <f t="shared" si="84"/>
        <v>6.15</v>
      </c>
      <c r="AQ90" s="302">
        <f t="shared" si="84"/>
        <v>8.4833333333333325</v>
      </c>
      <c r="AR90" s="310">
        <f t="shared" si="84"/>
        <v>11.983333333333333</v>
      </c>
      <c r="AS90" s="272">
        <f>((((K90*VÁHY!$B$7)+(L90*VÁHY!$C$7)+(M90*VÁHY!$D$7)+(N90*VÁHY!$E$7)+(O90*VÁHY!$F$7)+(P90*VÁHY!$G$7))*VÁHY!$H$7)+((R90*VÁHY!$I$7)+(S90*VÁHY!$J$7)+(T90*VÁHY!$K$7)+(U90*VÁHY!$L$7)+(V90*VÁHY!$M$7)+(W90*VÁHY!$N$7))+(X90*VÁHY!$O$7+Y90*VÁHY!$P$7+Z90*VÁHY!$Q$7+AA90*VÁHY!$R$7+AB90*VÁHY!$S$7+AC90*VÁHY!$T$7)+(AD90*VÁHY!$U$7+AE90*VÁHY!$V$7+AG90*VÁHY!$X$7+AH90*VÁHY!$Y$7))*(1+(AM90*VÁHY!$AD$7))+(AJ90*VÁHY!$AA$7)</f>
        <v>0</v>
      </c>
      <c r="AT90" s="272">
        <f>AS90+AS86+AS85</f>
        <v>369</v>
      </c>
      <c r="AU90" s="272">
        <f>AS90+AS86+AS85+AS84+AS83</f>
        <v>509</v>
      </c>
      <c r="AV90" s="272">
        <f>AS90+AS86+AS85+AS84+AS83+AS82+AS81</f>
        <v>719</v>
      </c>
    </row>
    <row r="91" spans="1:48" ht="21.95" customHeight="1" x14ac:dyDescent="0.2">
      <c r="A91" s="104"/>
      <c r="B91" s="31">
        <v>42724</v>
      </c>
      <c r="C91" s="334"/>
      <c r="D91" s="334"/>
      <c r="E91" s="334"/>
      <c r="F91" s="334"/>
      <c r="G91" s="334"/>
      <c r="H91" s="334"/>
      <c r="I91" s="70">
        <f t="shared" si="82"/>
        <v>0</v>
      </c>
      <c r="J91" s="70">
        <f t="shared" si="83"/>
        <v>0</v>
      </c>
      <c r="K91" s="55"/>
      <c r="L91" s="56"/>
      <c r="M91" s="57"/>
      <c r="N91" s="58"/>
      <c r="O91" s="59"/>
      <c r="P91" s="60"/>
      <c r="Q91" s="132"/>
      <c r="R91" s="61"/>
      <c r="S91" s="62"/>
      <c r="T91" s="63"/>
      <c r="U91" s="64"/>
      <c r="V91" s="65"/>
      <c r="W91" s="66"/>
      <c r="X91" s="67"/>
      <c r="Y91" s="68"/>
      <c r="Z91" s="67"/>
      <c r="AA91" s="68"/>
      <c r="AB91" s="67"/>
      <c r="AC91" s="69"/>
      <c r="AD91" s="26"/>
      <c r="AE91" s="26"/>
      <c r="AF91" s="26"/>
      <c r="AG91" s="26"/>
      <c r="AH91" s="26"/>
      <c r="AI91" s="91"/>
      <c r="AJ91" s="26"/>
      <c r="AK91" s="26"/>
      <c r="AL91" s="26"/>
      <c r="AM91" s="26"/>
      <c r="AN91" s="26"/>
      <c r="AO91" s="286">
        <f t="shared" si="84"/>
        <v>0</v>
      </c>
      <c r="AP91" s="294">
        <f t="shared" si="84"/>
        <v>2.6666666666666665</v>
      </c>
      <c r="AQ91" s="302">
        <f t="shared" si="84"/>
        <v>6.15</v>
      </c>
      <c r="AR91" s="310">
        <f t="shared" si="84"/>
        <v>10.15</v>
      </c>
      <c r="AS91" s="272">
        <f>((((K91*VÁHY!$B$7)+(L91*VÁHY!$C$7)+(M91*VÁHY!$D$7)+(N91*VÁHY!$E$7)+(O91*VÁHY!$F$7)+(P91*VÁHY!$G$7))*VÁHY!$H$7)+((R91*VÁHY!$I$7)+(S91*VÁHY!$J$7)+(T91*VÁHY!$K$7)+(U91*VÁHY!$L$7)+(V91*VÁHY!$M$7)+(W91*VÁHY!$N$7))+(X91*VÁHY!$O$7+Y91*VÁHY!$P$7+Z91*VÁHY!$Q$7+AA91*VÁHY!$R$7+AB91*VÁHY!$S$7+AC91*VÁHY!$T$7)+(AD91*VÁHY!$U$7+AE91*VÁHY!$V$7+AG91*VÁHY!$X$7+AH91*VÁHY!$Y$7))*(1+(AM91*VÁHY!$AD$7))+(AJ91*VÁHY!$AA$7)</f>
        <v>0</v>
      </c>
      <c r="AT91" s="273">
        <f>AS91+AS90+AS86</f>
        <v>160</v>
      </c>
      <c r="AU91" s="272">
        <f>AS91+AS90+AS86+AS85+AS84</f>
        <v>369</v>
      </c>
      <c r="AV91" s="272">
        <f>AS91+AS90+AS86+AS85+AS84+AS83+AS82</f>
        <v>609</v>
      </c>
    </row>
    <row r="92" spans="1:48" ht="21.95" customHeight="1" x14ac:dyDescent="0.2">
      <c r="A92" s="104"/>
      <c r="B92" s="31">
        <v>42725</v>
      </c>
      <c r="C92" s="334"/>
      <c r="D92" s="334"/>
      <c r="E92" s="334"/>
      <c r="F92" s="334"/>
      <c r="G92" s="334"/>
      <c r="H92" s="334"/>
      <c r="I92" s="70">
        <f t="shared" si="82"/>
        <v>0</v>
      </c>
      <c r="J92" s="70">
        <f t="shared" si="83"/>
        <v>0</v>
      </c>
      <c r="K92" s="55"/>
      <c r="L92" s="56"/>
      <c r="M92" s="57"/>
      <c r="N92" s="58"/>
      <c r="O92" s="59"/>
      <c r="P92" s="60"/>
      <c r="Q92" s="132"/>
      <c r="R92" s="61"/>
      <c r="S92" s="62"/>
      <c r="T92" s="63"/>
      <c r="U92" s="64"/>
      <c r="V92" s="65"/>
      <c r="W92" s="66"/>
      <c r="X92" s="67"/>
      <c r="Y92" s="68"/>
      <c r="Z92" s="67"/>
      <c r="AA92" s="68"/>
      <c r="AB92" s="67"/>
      <c r="AC92" s="69"/>
      <c r="AD92" s="26"/>
      <c r="AE92" s="26"/>
      <c r="AF92" s="26"/>
      <c r="AG92" s="26"/>
      <c r="AH92" s="26"/>
      <c r="AI92" s="91"/>
      <c r="AJ92" s="26"/>
      <c r="AK92" s="26"/>
      <c r="AL92" s="26"/>
      <c r="AM92" s="26"/>
      <c r="AN92" s="26"/>
      <c r="AO92" s="286">
        <f t="shared" si="84"/>
        <v>0</v>
      </c>
      <c r="AP92" s="294">
        <f t="shared" si="84"/>
        <v>0</v>
      </c>
      <c r="AQ92" s="302">
        <f t="shared" si="84"/>
        <v>6.15</v>
      </c>
      <c r="AR92" s="310">
        <f t="shared" si="84"/>
        <v>8.4833333333333325</v>
      </c>
      <c r="AS92" s="272">
        <f>((((K92*VÁHY!$B$7)+(L92*VÁHY!$C$7)+(M92*VÁHY!$D$7)+(N92*VÁHY!$E$7)+(O92*VÁHY!$F$7)+(P92*VÁHY!$G$7))*VÁHY!$H$7)+((R92*VÁHY!$I$7)+(S92*VÁHY!$J$7)+(T92*VÁHY!$K$7)+(U92*VÁHY!$L$7)+(V92*VÁHY!$M$7)+(W92*VÁHY!$N$7))+(X92*VÁHY!$O$7+Y92*VÁHY!$P$7+Z92*VÁHY!$Q$7+AA92*VÁHY!$R$7+AB92*VÁHY!$S$7+AC92*VÁHY!$T$7)+(AD92*VÁHY!$U$7+AE92*VÁHY!$V$7+AG92*VÁHY!$X$7+AH92*VÁHY!$Y$7))*(1+(AM92*VÁHY!$AD$7))+(AJ92*VÁHY!$AA$7)</f>
        <v>0</v>
      </c>
      <c r="AT92" s="273">
        <f>AS92+AS91+AS90</f>
        <v>0</v>
      </c>
      <c r="AU92" s="272">
        <f>AS92+AS91+AS90+AS86+AS85</f>
        <v>369</v>
      </c>
      <c r="AV92" s="272">
        <f>AS92+AS91+AS90+AS86+AS85+AS84+AS83</f>
        <v>509</v>
      </c>
    </row>
    <row r="93" spans="1:48" ht="21.95" customHeight="1" x14ac:dyDescent="0.2">
      <c r="A93" s="104"/>
      <c r="B93" s="30">
        <v>42726</v>
      </c>
      <c r="C93" s="334"/>
      <c r="D93" s="334"/>
      <c r="E93" s="334"/>
      <c r="F93" s="334"/>
      <c r="G93" s="334"/>
      <c r="H93" s="334"/>
      <c r="I93" s="70">
        <f t="shared" si="82"/>
        <v>0</v>
      </c>
      <c r="J93" s="70">
        <f t="shared" si="83"/>
        <v>0</v>
      </c>
      <c r="K93" s="55"/>
      <c r="L93" s="56"/>
      <c r="M93" s="57"/>
      <c r="N93" s="58"/>
      <c r="O93" s="59"/>
      <c r="P93" s="60"/>
      <c r="Q93" s="132"/>
      <c r="R93" s="61"/>
      <c r="S93" s="62"/>
      <c r="T93" s="63"/>
      <c r="U93" s="64"/>
      <c r="V93" s="65"/>
      <c r="W93" s="66"/>
      <c r="X93" s="67"/>
      <c r="Y93" s="68"/>
      <c r="Z93" s="67"/>
      <c r="AA93" s="68"/>
      <c r="AB93" s="67"/>
      <c r="AC93" s="69"/>
      <c r="AD93" s="26"/>
      <c r="AE93" s="26"/>
      <c r="AF93" s="26"/>
      <c r="AG93" s="26"/>
      <c r="AH93" s="26"/>
      <c r="AI93" s="91"/>
      <c r="AJ93" s="26"/>
      <c r="AK93" s="26"/>
      <c r="AL93" s="26"/>
      <c r="AM93" s="26"/>
      <c r="AN93" s="26"/>
      <c r="AO93" s="286">
        <f t="shared" si="84"/>
        <v>0</v>
      </c>
      <c r="AP93" s="294">
        <f t="shared" si="84"/>
        <v>0</v>
      </c>
      <c r="AQ93" s="302">
        <f t="shared" si="84"/>
        <v>2.6666666666666665</v>
      </c>
      <c r="AR93" s="310">
        <f t="shared" si="84"/>
        <v>6.15</v>
      </c>
      <c r="AS93" s="272">
        <f>((((K93*VÁHY!$B$7)+(L93*VÁHY!$C$7)+(M93*VÁHY!$D$7)+(N93*VÁHY!$E$7)+(O93*VÁHY!$F$7)+(P93*VÁHY!$G$7))*VÁHY!$H$7)+((R93*VÁHY!$I$7)+(S93*VÁHY!$J$7)+(T93*VÁHY!$K$7)+(U93*VÁHY!$L$7)+(V93*VÁHY!$M$7)+(W93*VÁHY!$N$7))+(X93*VÁHY!$O$7+Y93*VÁHY!$P$7+Z93*VÁHY!$Q$7+AA93*VÁHY!$R$7+AB93*VÁHY!$S$7+AC93*VÁHY!$T$7)+(AD93*VÁHY!$U$7+AE93*VÁHY!$V$7+AG93*VÁHY!$X$7+AH93*VÁHY!$Y$7))*(1+(AM93*VÁHY!$AD$7))+(AJ93*VÁHY!$AA$7)</f>
        <v>0</v>
      </c>
      <c r="AT93" s="273">
        <f>AS93+AS92+AS91</f>
        <v>0</v>
      </c>
      <c r="AU93" s="272">
        <f>AS93+AS92+AS91+AS90+AS86</f>
        <v>160</v>
      </c>
      <c r="AV93" s="272">
        <f>AS93+AS92+AS91+AS90+AS86+AS85+AS84</f>
        <v>369</v>
      </c>
    </row>
    <row r="94" spans="1:48" ht="21.95" customHeight="1" x14ac:dyDescent="0.2">
      <c r="A94" s="104"/>
      <c r="B94" s="31">
        <v>42727</v>
      </c>
      <c r="C94" s="334"/>
      <c r="D94" s="334"/>
      <c r="E94" s="334"/>
      <c r="F94" s="334"/>
      <c r="G94" s="334"/>
      <c r="H94" s="334"/>
      <c r="I94" s="70">
        <f t="shared" si="82"/>
        <v>0</v>
      </c>
      <c r="J94" s="70">
        <f t="shared" si="83"/>
        <v>0</v>
      </c>
      <c r="K94" s="55"/>
      <c r="L94" s="56"/>
      <c r="M94" s="57"/>
      <c r="N94" s="58"/>
      <c r="O94" s="59"/>
      <c r="P94" s="60"/>
      <c r="Q94" s="132"/>
      <c r="R94" s="61"/>
      <c r="S94" s="62"/>
      <c r="T94" s="63"/>
      <c r="U94" s="64"/>
      <c r="V94" s="65"/>
      <c r="W94" s="66"/>
      <c r="X94" s="67"/>
      <c r="Y94" s="68"/>
      <c r="Z94" s="67"/>
      <c r="AA94" s="68"/>
      <c r="AB94" s="67"/>
      <c r="AC94" s="69"/>
      <c r="AD94" s="26"/>
      <c r="AE94" s="26"/>
      <c r="AF94" s="26"/>
      <c r="AG94" s="26"/>
      <c r="AH94" s="26"/>
      <c r="AI94" s="91"/>
      <c r="AJ94" s="26"/>
      <c r="AK94" s="26"/>
      <c r="AL94" s="26"/>
      <c r="AM94" s="26"/>
      <c r="AN94" s="26"/>
      <c r="AO94" s="286">
        <f t="shared" si="84"/>
        <v>0</v>
      </c>
      <c r="AP94" s="294">
        <f t="shared" si="84"/>
        <v>0</v>
      </c>
      <c r="AQ94" s="302">
        <f t="shared" si="84"/>
        <v>0</v>
      </c>
      <c r="AR94" s="310">
        <f t="shared" si="84"/>
        <v>6.15</v>
      </c>
      <c r="AS94" s="272">
        <f>((((K94*VÁHY!$B$7)+(L94*VÁHY!$C$7)+(M94*VÁHY!$D$7)+(N94*VÁHY!$E$7)+(O94*VÁHY!$F$7)+(P94*VÁHY!$G$7))*VÁHY!$H$7)+((R94*VÁHY!$I$7)+(S94*VÁHY!$J$7)+(T94*VÁHY!$K$7)+(U94*VÁHY!$L$7)+(V94*VÁHY!$M$7)+(W94*VÁHY!$N$7))+(X94*VÁHY!$O$7+Y94*VÁHY!$P$7+Z94*VÁHY!$Q$7+AA94*VÁHY!$R$7+AB94*VÁHY!$S$7+AC94*VÁHY!$T$7)+(AD94*VÁHY!$U$7+AE94*VÁHY!$V$7+AG94*VÁHY!$X$7+AH94*VÁHY!$Y$7))*(1+(AM94*VÁHY!$AD$7))+(AJ94*VÁHY!$AA$7)</f>
        <v>0</v>
      </c>
      <c r="AT94" s="273">
        <f>AS94+AS93+AS92</f>
        <v>0</v>
      </c>
      <c r="AU94" s="272">
        <f t="shared" ref="AU94:AU96" si="85">AS94+AS93+AS92+AS91+AS90</f>
        <v>0</v>
      </c>
      <c r="AV94" s="272">
        <f>AS94+AS93+AS92+AS91+AS90+AS86+AS85</f>
        <v>369</v>
      </c>
    </row>
    <row r="95" spans="1:48" ht="21.95" customHeight="1" x14ac:dyDescent="0.2">
      <c r="A95" s="104"/>
      <c r="B95" s="31">
        <v>42728</v>
      </c>
      <c r="C95" s="334"/>
      <c r="D95" s="334"/>
      <c r="E95" s="334"/>
      <c r="F95" s="334"/>
      <c r="G95" s="334"/>
      <c r="H95" s="334"/>
      <c r="I95" s="70">
        <f t="shared" si="82"/>
        <v>0</v>
      </c>
      <c r="J95" s="70">
        <f t="shared" si="83"/>
        <v>0</v>
      </c>
      <c r="K95" s="55"/>
      <c r="L95" s="56"/>
      <c r="M95" s="57"/>
      <c r="N95" s="58"/>
      <c r="O95" s="59"/>
      <c r="P95" s="60"/>
      <c r="Q95" s="132"/>
      <c r="R95" s="61"/>
      <c r="S95" s="62"/>
      <c r="T95" s="63"/>
      <c r="U95" s="64"/>
      <c r="V95" s="65"/>
      <c r="W95" s="66"/>
      <c r="X95" s="67"/>
      <c r="Y95" s="68"/>
      <c r="Z95" s="67"/>
      <c r="AA95" s="68"/>
      <c r="AB95" s="67"/>
      <c r="AC95" s="69"/>
      <c r="AD95" s="26"/>
      <c r="AE95" s="26"/>
      <c r="AF95" s="26"/>
      <c r="AG95" s="26"/>
      <c r="AH95" s="26"/>
      <c r="AI95" s="91"/>
      <c r="AJ95" s="26"/>
      <c r="AK95" s="26"/>
      <c r="AL95" s="26"/>
      <c r="AM95" s="26"/>
      <c r="AN95" s="26"/>
      <c r="AO95" s="286">
        <f t="shared" si="84"/>
        <v>0</v>
      </c>
      <c r="AP95" s="294">
        <f t="shared" si="84"/>
        <v>0</v>
      </c>
      <c r="AQ95" s="302">
        <f t="shared" si="84"/>
        <v>0</v>
      </c>
      <c r="AR95" s="310">
        <f t="shared" si="84"/>
        <v>2.6666666666666665</v>
      </c>
      <c r="AS95" s="272">
        <f>((((K95*VÁHY!$B$7)+(L95*VÁHY!$C$7)+(M95*VÁHY!$D$7)+(N95*VÁHY!$E$7)+(O95*VÁHY!$F$7)+(P95*VÁHY!$G$7))*VÁHY!$H$7)+((R95*VÁHY!$I$7)+(S95*VÁHY!$J$7)+(T95*VÁHY!$K$7)+(U95*VÁHY!$L$7)+(V95*VÁHY!$M$7)+(W95*VÁHY!$N$7))+(X95*VÁHY!$O$7+Y95*VÁHY!$P$7+Z95*VÁHY!$Q$7+AA95*VÁHY!$R$7+AB95*VÁHY!$S$7+AC95*VÁHY!$T$7)+(AD95*VÁHY!$U$7+AE95*VÁHY!$V$7+AG95*VÁHY!$X$7+AH95*VÁHY!$Y$7))*(1+(AM95*VÁHY!$AD$7))+(AJ95*VÁHY!$AA$7)</f>
        <v>0</v>
      </c>
      <c r="AT95" s="273">
        <f>AS95+AS94+AS93</f>
        <v>0</v>
      </c>
      <c r="AU95" s="272">
        <f t="shared" si="85"/>
        <v>0</v>
      </c>
      <c r="AV95" s="272">
        <f>AS95+AS94+AS93+AS92+AS91+AS90+AS86</f>
        <v>160</v>
      </c>
    </row>
    <row r="96" spans="1:48" ht="21.95" customHeight="1" thickBot="1" x14ac:dyDescent="0.25">
      <c r="A96" s="104"/>
      <c r="B96" s="30">
        <v>42729</v>
      </c>
      <c r="C96" s="335"/>
      <c r="D96" s="335"/>
      <c r="E96" s="335"/>
      <c r="F96" s="334"/>
      <c r="G96" s="334"/>
      <c r="H96" s="334"/>
      <c r="I96" s="70">
        <f t="shared" si="82"/>
        <v>0</v>
      </c>
      <c r="J96" s="70">
        <f t="shared" si="83"/>
        <v>0</v>
      </c>
      <c r="K96" s="55"/>
      <c r="L96" s="56"/>
      <c r="M96" s="57"/>
      <c r="N96" s="58"/>
      <c r="O96" s="59"/>
      <c r="P96" s="60"/>
      <c r="Q96" s="132"/>
      <c r="R96" s="61"/>
      <c r="S96" s="62"/>
      <c r="T96" s="63"/>
      <c r="U96" s="64"/>
      <c r="V96" s="65"/>
      <c r="W96" s="66"/>
      <c r="X96" s="67"/>
      <c r="Y96" s="68"/>
      <c r="Z96" s="67"/>
      <c r="AA96" s="68"/>
      <c r="AB96" s="67"/>
      <c r="AC96" s="69"/>
      <c r="AD96" s="26"/>
      <c r="AE96" s="26"/>
      <c r="AF96" s="26"/>
      <c r="AG96" s="26"/>
      <c r="AH96" s="26"/>
      <c r="AI96" s="91"/>
      <c r="AJ96" s="26"/>
      <c r="AK96" s="26"/>
      <c r="AL96" s="26"/>
      <c r="AM96" s="26"/>
      <c r="AN96" s="26"/>
      <c r="AO96" s="286">
        <f t="shared" si="84"/>
        <v>0</v>
      </c>
      <c r="AP96" s="294">
        <f t="shared" si="84"/>
        <v>0</v>
      </c>
      <c r="AQ96" s="302">
        <f t="shared" si="84"/>
        <v>0</v>
      </c>
      <c r="AR96" s="310">
        <f t="shared" si="84"/>
        <v>0</v>
      </c>
      <c r="AS96" s="272">
        <f>((((K96*VÁHY!$B$7)+(L96*VÁHY!$C$7)+(M96*VÁHY!$D$7)+(N96*VÁHY!$E$7)+(O96*VÁHY!$F$7)+(P96*VÁHY!$G$7))*VÁHY!$H$7)+((R96*VÁHY!$I$7)+(S96*VÁHY!$J$7)+(T96*VÁHY!$K$7)+(U96*VÁHY!$L$7)+(V96*VÁHY!$M$7)+(W96*VÁHY!$N$7))+(X96*VÁHY!$O$7+Y96*VÁHY!$P$7+Z96*VÁHY!$Q$7+AA96*VÁHY!$R$7+AB96*VÁHY!$S$7+AC96*VÁHY!$T$7)+(AD96*VÁHY!$U$7+AE96*VÁHY!$V$7+AG96*VÁHY!$X$7+AH96*VÁHY!$Y$7))*(1+(AM96*VÁHY!$AD$7))+(AJ96*VÁHY!$AA$7)</f>
        <v>0</v>
      </c>
      <c r="AT96" s="273">
        <f>AS96+AS95+AS94</f>
        <v>0</v>
      </c>
      <c r="AU96" s="272">
        <f t="shared" si="85"/>
        <v>0</v>
      </c>
      <c r="AV96" s="272">
        <f t="shared" ref="AV96" si="86">AS96+AS95+AS94+AS93+AS92+AS91+AS90</f>
        <v>0</v>
      </c>
    </row>
    <row r="97" spans="1:48" ht="14.25" thickTop="1" thickBot="1" x14ac:dyDescent="0.25">
      <c r="A97" s="105"/>
      <c r="B97" s="106"/>
      <c r="C97" s="114" t="e">
        <f>(L89+M89+N89+S89+T89+U89)/J89</f>
        <v>#DIV/0!</v>
      </c>
      <c r="D97" s="107" t="e">
        <f>(O89+P89+V89+W89+Y89+AA89)/(K89+L89+M89+N89+O89+P89+R89+S89+T89+U89+V89+W89+X89+Y89+Z89+AA89+AB89+AC89)</f>
        <v>#DIV/0!</v>
      </c>
      <c r="E97" s="108" t="e">
        <f>(K89+L89+M89+N89+O89+P89)/J89</f>
        <v>#DIV/0!</v>
      </c>
      <c r="F97" s="109" t="e">
        <f>1-J89/I89</f>
        <v>#DIV/0!</v>
      </c>
      <c r="G97" s="125" t="e">
        <f>Q89/J89</f>
        <v>#DIV/0!</v>
      </c>
      <c r="H97" s="127">
        <f>I89/(MAKROPLAN!E11)</f>
        <v>0</v>
      </c>
      <c r="I97" s="110"/>
      <c r="J97" s="111"/>
      <c r="K97" s="111"/>
      <c r="L97" s="111"/>
      <c r="M97" s="111"/>
      <c r="N97" s="111"/>
      <c r="O97" s="110"/>
      <c r="P97" s="111"/>
      <c r="Q97" s="111"/>
      <c r="R97" s="111"/>
      <c r="S97" s="111"/>
      <c r="T97" s="111"/>
      <c r="U97" s="111"/>
      <c r="V97" s="110"/>
      <c r="W97" s="111"/>
      <c r="X97" s="111"/>
      <c r="Y97" s="111"/>
      <c r="Z97" s="111"/>
      <c r="AA97" s="111"/>
      <c r="AB97" s="110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</row>
    <row r="98" spans="1:48" ht="13.5" thickTop="1" x14ac:dyDescent="0.2">
      <c r="B98" s="106"/>
    </row>
    <row r="99" spans="1:48" ht="20.25" x14ac:dyDescent="0.2">
      <c r="A99" s="100"/>
      <c r="B99" s="12"/>
      <c r="C99" s="355" t="s">
        <v>137</v>
      </c>
      <c r="D99" s="355"/>
      <c r="E99" s="355"/>
      <c r="F99" s="355" t="s">
        <v>52</v>
      </c>
      <c r="G99" s="355"/>
      <c r="H99" s="355"/>
      <c r="I99" s="70">
        <f>(K99+L99+M99+N99+O99+P99+R99+S99+T99+U99+V99+W99+AD99+AE99+AG99+(AH99/4)+X99+Y99+Z99+AA99+AB99+AC99)</f>
        <v>0</v>
      </c>
      <c r="J99" s="70">
        <f>(K99+L99+M99+N99+O99+P99+R99+S99+T99+U99+V99+W99)</f>
        <v>0</v>
      </c>
      <c r="K99" s="71">
        <f t="shared" ref="K99:AJ99" si="87">SUM(K100:K106)/60</f>
        <v>0</v>
      </c>
      <c r="L99" s="72">
        <f t="shared" si="87"/>
        <v>0</v>
      </c>
      <c r="M99" s="73">
        <f t="shared" si="87"/>
        <v>0</v>
      </c>
      <c r="N99" s="74">
        <f t="shared" si="87"/>
        <v>0</v>
      </c>
      <c r="O99" s="75">
        <f t="shared" si="87"/>
        <v>0</v>
      </c>
      <c r="P99" s="76">
        <f t="shared" si="87"/>
        <v>0</v>
      </c>
      <c r="Q99" s="130">
        <f t="shared" si="87"/>
        <v>0</v>
      </c>
      <c r="R99" s="77">
        <f t="shared" si="87"/>
        <v>0</v>
      </c>
      <c r="S99" s="78">
        <f t="shared" si="87"/>
        <v>0</v>
      </c>
      <c r="T99" s="79">
        <f t="shared" si="87"/>
        <v>0</v>
      </c>
      <c r="U99" s="80">
        <f t="shared" si="87"/>
        <v>0</v>
      </c>
      <c r="V99" s="81">
        <f t="shared" si="87"/>
        <v>0</v>
      </c>
      <c r="W99" s="82">
        <f t="shared" si="87"/>
        <v>0</v>
      </c>
      <c r="X99" s="83">
        <f t="shared" si="87"/>
        <v>0</v>
      </c>
      <c r="Y99" s="84">
        <f t="shared" si="87"/>
        <v>0</v>
      </c>
      <c r="Z99" s="83">
        <f t="shared" si="87"/>
        <v>0</v>
      </c>
      <c r="AA99" s="84">
        <f t="shared" si="87"/>
        <v>0</v>
      </c>
      <c r="AB99" s="83">
        <f t="shared" si="87"/>
        <v>0</v>
      </c>
      <c r="AC99" s="85">
        <f t="shared" si="87"/>
        <v>0</v>
      </c>
      <c r="AD99" s="86">
        <f t="shared" si="87"/>
        <v>0</v>
      </c>
      <c r="AE99" s="86">
        <f t="shared" si="87"/>
        <v>0</v>
      </c>
      <c r="AF99" s="86">
        <f t="shared" si="87"/>
        <v>0</v>
      </c>
      <c r="AG99" s="86">
        <f t="shared" si="87"/>
        <v>0</v>
      </c>
      <c r="AH99" s="86">
        <f t="shared" si="87"/>
        <v>0</v>
      </c>
      <c r="AI99" s="89">
        <f t="shared" si="87"/>
        <v>0</v>
      </c>
      <c r="AJ99" s="86">
        <f t="shared" si="87"/>
        <v>0</v>
      </c>
      <c r="AK99" s="24">
        <f t="shared" ref="AK99:AM99" si="88">SUM(AK100:AK106)</f>
        <v>0</v>
      </c>
      <c r="AL99" s="24">
        <f t="shared" si="88"/>
        <v>0</v>
      </c>
      <c r="AM99" s="24">
        <f t="shared" si="88"/>
        <v>0</v>
      </c>
      <c r="AN99" s="24">
        <f t="shared" ref="AN99" si="89">SUM(AN100:AN106)</f>
        <v>0</v>
      </c>
      <c r="AO99" s="280">
        <f>VÁHY!$AF$7</f>
        <v>2.5714285714285716</v>
      </c>
      <c r="AP99" s="291">
        <f>VÁHY!$AG$7</f>
        <v>6.7499999999999991</v>
      </c>
      <c r="AQ99" s="299">
        <f>VÁHY!$AH$7</f>
        <v>9.6428571428571406</v>
      </c>
      <c r="AR99" s="307">
        <f>VÁHY!$AI$7</f>
        <v>11.25</v>
      </c>
    </row>
    <row r="100" spans="1:48" ht="21.95" customHeight="1" x14ac:dyDescent="0.2">
      <c r="A100" s="103"/>
      <c r="B100" s="30">
        <v>42730</v>
      </c>
      <c r="C100" s="334"/>
      <c r="D100" s="334"/>
      <c r="E100" s="334"/>
      <c r="F100" s="334"/>
      <c r="G100" s="334"/>
      <c r="H100" s="334"/>
      <c r="I100" s="70">
        <f t="shared" ref="I100:I106" si="90">(K100+L100+M100+N100+O100+P100+R100+S100+T100+U100+V100+W100+AD100+AE100+AG100+(AH100/4)+X100+Y100+Z100+AA100+AB100+AC100)/60</f>
        <v>0</v>
      </c>
      <c r="J100" s="70">
        <f t="shared" ref="J100:J106" si="91">(K100+L100+M100+N100+O100+P100+R100+S100+T100+U100+V100+W100)/60</f>
        <v>0</v>
      </c>
      <c r="K100" s="40"/>
      <c r="L100" s="41"/>
      <c r="M100" s="42"/>
      <c r="N100" s="43"/>
      <c r="O100" s="44"/>
      <c r="P100" s="45"/>
      <c r="Q100" s="131"/>
      <c r="R100" s="46"/>
      <c r="S100" s="47"/>
      <c r="T100" s="48"/>
      <c r="U100" s="49"/>
      <c r="V100" s="50"/>
      <c r="W100" s="51"/>
      <c r="X100" s="52"/>
      <c r="Y100" s="53"/>
      <c r="Z100" s="52"/>
      <c r="AA100" s="53"/>
      <c r="AB100" s="52"/>
      <c r="AC100" s="54"/>
      <c r="AD100" s="25"/>
      <c r="AE100" s="25"/>
      <c r="AF100" s="25"/>
      <c r="AG100" s="25"/>
      <c r="AH100" s="25"/>
      <c r="AI100" s="90"/>
      <c r="AJ100" s="25"/>
      <c r="AK100" s="25"/>
      <c r="AL100" s="25"/>
      <c r="AM100" s="25"/>
      <c r="AN100" s="25"/>
      <c r="AO100" s="286">
        <f t="shared" ref="AO100:AR106" si="92">AS100/60</f>
        <v>0</v>
      </c>
      <c r="AP100" s="294">
        <f t="shared" si="92"/>
        <v>0</v>
      </c>
      <c r="AQ100" s="302">
        <f t="shared" si="92"/>
        <v>0</v>
      </c>
      <c r="AR100" s="310">
        <f t="shared" si="92"/>
        <v>0</v>
      </c>
      <c r="AS100" s="272">
        <f>((((K100*VÁHY!$B$7)+(L100*VÁHY!$C$7)+(M100*VÁHY!$D$7)+(N100*VÁHY!$E$7)+(O100*VÁHY!$F$7)+(P100*VÁHY!$G$7))*VÁHY!$H$7)+((R100*VÁHY!$I$7)+(S100*VÁHY!$J$7)+(T100*VÁHY!$K$7)+(U100*VÁHY!$L$7)+(V100*VÁHY!$M$7)+(W100*VÁHY!$N$7))+(X100*VÁHY!$O$7+Y100*VÁHY!$P$7+Z100*VÁHY!$Q$7+AA100*VÁHY!$R$7+AB100*VÁHY!$S$7+AC100*VÁHY!$T$7)+(AD100*VÁHY!$U$7+AE100*VÁHY!$V$7+AG100*VÁHY!$X$7+AH100*VÁHY!$Y$7))*(1+(AM100*VÁHY!$AD$7))+(AJ100*VÁHY!$AA$7)</f>
        <v>0</v>
      </c>
      <c r="AT100" s="272">
        <f>AS100+AS96+AS95</f>
        <v>0</v>
      </c>
      <c r="AU100" s="272">
        <f>AS100+AS96+AS95+AS94+AS93</f>
        <v>0</v>
      </c>
      <c r="AV100" s="272">
        <f>AS100+AS96+AS95+AS94+AS93+AS92+AS91</f>
        <v>0</v>
      </c>
    </row>
    <row r="101" spans="1:48" ht="21.95" customHeight="1" x14ac:dyDescent="0.2">
      <c r="A101" s="104"/>
      <c r="B101" s="31">
        <v>42731</v>
      </c>
      <c r="C101" s="334"/>
      <c r="D101" s="334"/>
      <c r="E101" s="334"/>
      <c r="F101" s="334"/>
      <c r="G101" s="334"/>
      <c r="H101" s="334"/>
      <c r="I101" s="70">
        <f t="shared" si="90"/>
        <v>0</v>
      </c>
      <c r="J101" s="70">
        <f t="shared" si="91"/>
        <v>0</v>
      </c>
      <c r="K101" s="55"/>
      <c r="L101" s="56"/>
      <c r="M101" s="57"/>
      <c r="N101" s="58"/>
      <c r="O101" s="59"/>
      <c r="P101" s="60"/>
      <c r="Q101" s="132"/>
      <c r="R101" s="61"/>
      <c r="S101" s="62"/>
      <c r="T101" s="63"/>
      <c r="U101" s="64"/>
      <c r="V101" s="65"/>
      <c r="W101" s="66"/>
      <c r="X101" s="67"/>
      <c r="Y101" s="68"/>
      <c r="Z101" s="67"/>
      <c r="AA101" s="68"/>
      <c r="AB101" s="67"/>
      <c r="AC101" s="69"/>
      <c r="AD101" s="26"/>
      <c r="AE101" s="26"/>
      <c r="AF101" s="26"/>
      <c r="AG101" s="26"/>
      <c r="AH101" s="26"/>
      <c r="AI101" s="91"/>
      <c r="AJ101" s="26"/>
      <c r="AK101" s="26"/>
      <c r="AL101" s="26"/>
      <c r="AM101" s="26"/>
      <c r="AN101" s="26"/>
      <c r="AO101" s="286">
        <f t="shared" si="92"/>
        <v>0</v>
      </c>
      <c r="AP101" s="294">
        <f t="shared" si="92"/>
        <v>0</v>
      </c>
      <c r="AQ101" s="302">
        <f t="shared" si="92"/>
        <v>0</v>
      </c>
      <c r="AR101" s="310">
        <f t="shared" si="92"/>
        <v>0</v>
      </c>
      <c r="AS101" s="272">
        <f>((((K101*VÁHY!$B$7)+(L101*VÁHY!$C$7)+(M101*VÁHY!$D$7)+(N101*VÁHY!$E$7)+(O101*VÁHY!$F$7)+(P101*VÁHY!$G$7))*VÁHY!$H$7)+((R101*VÁHY!$I$7)+(S101*VÁHY!$J$7)+(T101*VÁHY!$K$7)+(U101*VÁHY!$L$7)+(V101*VÁHY!$M$7)+(W101*VÁHY!$N$7))+(X101*VÁHY!$O$7+Y101*VÁHY!$P$7+Z101*VÁHY!$Q$7+AA101*VÁHY!$R$7+AB101*VÁHY!$S$7+AC101*VÁHY!$T$7)+(AD101*VÁHY!$U$7+AE101*VÁHY!$V$7+AG101*VÁHY!$X$7+AH101*VÁHY!$Y$7))*(1+(AM101*VÁHY!$AD$7))+(AJ101*VÁHY!$AA$7)</f>
        <v>0</v>
      </c>
      <c r="AT101" s="273">
        <f>AS101+AS100+AS96</f>
        <v>0</v>
      </c>
      <c r="AU101" s="272">
        <f>AS101+AS100+AS96+AS95+AS94</f>
        <v>0</v>
      </c>
      <c r="AV101" s="272">
        <f>AS101+AS100+AS96+AS95+AS94+AS93+AS92</f>
        <v>0</v>
      </c>
    </row>
    <row r="102" spans="1:48" ht="21.95" customHeight="1" x14ac:dyDescent="0.2">
      <c r="A102" s="104"/>
      <c r="B102" s="31">
        <v>42732</v>
      </c>
      <c r="C102" s="334"/>
      <c r="D102" s="334"/>
      <c r="E102" s="334"/>
      <c r="F102" s="334"/>
      <c r="G102" s="334"/>
      <c r="H102" s="334"/>
      <c r="I102" s="70">
        <f t="shared" si="90"/>
        <v>0</v>
      </c>
      <c r="J102" s="70">
        <f t="shared" si="91"/>
        <v>0</v>
      </c>
      <c r="K102" s="55"/>
      <c r="L102" s="56"/>
      <c r="M102" s="57"/>
      <c r="N102" s="58"/>
      <c r="O102" s="59"/>
      <c r="P102" s="60"/>
      <c r="Q102" s="132"/>
      <c r="R102" s="61"/>
      <c r="S102" s="62"/>
      <c r="T102" s="63"/>
      <c r="U102" s="64"/>
      <c r="V102" s="65"/>
      <c r="W102" s="66"/>
      <c r="X102" s="67"/>
      <c r="Y102" s="68"/>
      <c r="Z102" s="67"/>
      <c r="AA102" s="68"/>
      <c r="AB102" s="67"/>
      <c r="AC102" s="69"/>
      <c r="AD102" s="26"/>
      <c r="AE102" s="26"/>
      <c r="AF102" s="26"/>
      <c r="AG102" s="26"/>
      <c r="AH102" s="26"/>
      <c r="AI102" s="91"/>
      <c r="AJ102" s="26"/>
      <c r="AK102" s="26"/>
      <c r="AL102" s="26"/>
      <c r="AM102" s="26"/>
      <c r="AN102" s="26"/>
      <c r="AO102" s="286">
        <f t="shared" si="92"/>
        <v>0</v>
      </c>
      <c r="AP102" s="294">
        <f t="shared" si="92"/>
        <v>0</v>
      </c>
      <c r="AQ102" s="302">
        <f t="shared" si="92"/>
        <v>0</v>
      </c>
      <c r="AR102" s="310">
        <f t="shared" si="92"/>
        <v>0</v>
      </c>
      <c r="AS102" s="272">
        <f>((((K102*VÁHY!$B$7)+(L102*VÁHY!$C$7)+(M102*VÁHY!$D$7)+(N102*VÁHY!$E$7)+(O102*VÁHY!$F$7)+(P102*VÁHY!$G$7))*VÁHY!$H$7)+((R102*VÁHY!$I$7)+(S102*VÁHY!$J$7)+(T102*VÁHY!$K$7)+(U102*VÁHY!$L$7)+(V102*VÁHY!$M$7)+(W102*VÁHY!$N$7))+(X102*VÁHY!$O$7+Y102*VÁHY!$P$7+Z102*VÁHY!$Q$7+AA102*VÁHY!$R$7+AB102*VÁHY!$S$7+AC102*VÁHY!$T$7)+(AD102*VÁHY!$U$7+AE102*VÁHY!$V$7+AG102*VÁHY!$X$7+AH102*VÁHY!$Y$7))*(1+(AM102*VÁHY!$AD$7))+(AJ102*VÁHY!$AA$7)</f>
        <v>0</v>
      </c>
      <c r="AT102" s="273">
        <f>AS102+AS101+AS100</f>
        <v>0</v>
      </c>
      <c r="AU102" s="272">
        <f>AS102+AS101+AS100+AS96+AS95</f>
        <v>0</v>
      </c>
      <c r="AV102" s="272">
        <f>AS102+AS101+AS100+AS96+AS95+AS94+AS93</f>
        <v>0</v>
      </c>
    </row>
    <row r="103" spans="1:48" ht="21.95" customHeight="1" x14ac:dyDescent="0.2">
      <c r="A103" s="104"/>
      <c r="B103" s="30">
        <v>42733</v>
      </c>
      <c r="C103" s="334"/>
      <c r="D103" s="334"/>
      <c r="E103" s="334"/>
      <c r="F103" s="334"/>
      <c r="G103" s="334"/>
      <c r="H103" s="334"/>
      <c r="I103" s="70">
        <f t="shared" si="90"/>
        <v>0</v>
      </c>
      <c r="J103" s="70">
        <f t="shared" si="91"/>
        <v>0</v>
      </c>
      <c r="K103" s="55"/>
      <c r="L103" s="56"/>
      <c r="M103" s="57"/>
      <c r="N103" s="58"/>
      <c r="O103" s="59"/>
      <c r="P103" s="60"/>
      <c r="Q103" s="132"/>
      <c r="R103" s="61"/>
      <c r="S103" s="62"/>
      <c r="T103" s="63"/>
      <c r="U103" s="64"/>
      <c r="V103" s="65"/>
      <c r="W103" s="66"/>
      <c r="X103" s="67"/>
      <c r="Y103" s="68"/>
      <c r="Z103" s="67"/>
      <c r="AA103" s="68"/>
      <c r="AB103" s="67"/>
      <c r="AC103" s="69"/>
      <c r="AD103" s="26"/>
      <c r="AE103" s="26"/>
      <c r="AF103" s="26"/>
      <c r="AG103" s="26"/>
      <c r="AH103" s="26"/>
      <c r="AI103" s="91"/>
      <c r="AJ103" s="26"/>
      <c r="AK103" s="26"/>
      <c r="AL103" s="26"/>
      <c r="AM103" s="26"/>
      <c r="AN103" s="26"/>
      <c r="AO103" s="286">
        <f t="shared" si="92"/>
        <v>0</v>
      </c>
      <c r="AP103" s="294">
        <f t="shared" si="92"/>
        <v>0</v>
      </c>
      <c r="AQ103" s="302">
        <f t="shared" si="92"/>
        <v>0</v>
      </c>
      <c r="AR103" s="310">
        <f t="shared" si="92"/>
        <v>0</v>
      </c>
      <c r="AS103" s="272">
        <f>((((K103*VÁHY!$B$7)+(L103*VÁHY!$C$7)+(M103*VÁHY!$D$7)+(N103*VÁHY!$E$7)+(O103*VÁHY!$F$7)+(P103*VÁHY!$G$7))*VÁHY!$H$7)+((R103*VÁHY!$I$7)+(S103*VÁHY!$J$7)+(T103*VÁHY!$K$7)+(U103*VÁHY!$L$7)+(V103*VÁHY!$M$7)+(W103*VÁHY!$N$7))+(X103*VÁHY!$O$7+Y103*VÁHY!$P$7+Z103*VÁHY!$Q$7+AA103*VÁHY!$R$7+AB103*VÁHY!$S$7+AC103*VÁHY!$T$7)+(AD103*VÁHY!$U$7+AE103*VÁHY!$V$7+AG103*VÁHY!$X$7+AH103*VÁHY!$Y$7))*(1+(AM103*VÁHY!$AD$7))+(AJ103*VÁHY!$AA$7)</f>
        <v>0</v>
      </c>
      <c r="AT103" s="273">
        <f>AS103+AS102+AS101</f>
        <v>0</v>
      </c>
      <c r="AU103" s="272">
        <f>AS103+AS102+AS101+AS100+AS96</f>
        <v>0</v>
      </c>
      <c r="AV103" s="272">
        <f>AS103+AS102+AS101+AS100+AS96+AS95+AS94</f>
        <v>0</v>
      </c>
    </row>
    <row r="104" spans="1:48" ht="21.95" customHeight="1" x14ac:dyDescent="0.2">
      <c r="A104" s="104"/>
      <c r="B104" s="31">
        <v>42734</v>
      </c>
      <c r="C104" s="334"/>
      <c r="D104" s="334"/>
      <c r="E104" s="334"/>
      <c r="F104" s="334"/>
      <c r="G104" s="334"/>
      <c r="H104" s="334"/>
      <c r="I104" s="70">
        <f t="shared" si="90"/>
        <v>0</v>
      </c>
      <c r="J104" s="70">
        <f t="shared" si="91"/>
        <v>0</v>
      </c>
      <c r="K104" s="55"/>
      <c r="L104" s="56"/>
      <c r="M104" s="57"/>
      <c r="N104" s="58"/>
      <c r="O104" s="59"/>
      <c r="P104" s="60"/>
      <c r="Q104" s="132"/>
      <c r="R104" s="61"/>
      <c r="S104" s="62"/>
      <c r="T104" s="63"/>
      <c r="U104" s="64"/>
      <c r="V104" s="65"/>
      <c r="W104" s="66"/>
      <c r="X104" s="67"/>
      <c r="Y104" s="68"/>
      <c r="Z104" s="67"/>
      <c r="AA104" s="68"/>
      <c r="AB104" s="67"/>
      <c r="AC104" s="69"/>
      <c r="AD104" s="26"/>
      <c r="AE104" s="26"/>
      <c r="AF104" s="26"/>
      <c r="AG104" s="26"/>
      <c r="AH104" s="26"/>
      <c r="AI104" s="91"/>
      <c r="AJ104" s="26"/>
      <c r="AK104" s="26"/>
      <c r="AL104" s="26"/>
      <c r="AM104" s="26"/>
      <c r="AN104" s="26"/>
      <c r="AO104" s="286">
        <f t="shared" si="92"/>
        <v>0</v>
      </c>
      <c r="AP104" s="294">
        <f t="shared" si="92"/>
        <v>0</v>
      </c>
      <c r="AQ104" s="302">
        <f t="shared" si="92"/>
        <v>0</v>
      </c>
      <c r="AR104" s="310">
        <f t="shared" si="92"/>
        <v>0</v>
      </c>
      <c r="AS104" s="272">
        <f>((((K104*VÁHY!$B$7)+(L104*VÁHY!$C$7)+(M104*VÁHY!$D$7)+(N104*VÁHY!$E$7)+(O104*VÁHY!$F$7)+(P104*VÁHY!$G$7))*VÁHY!$H$7)+((R104*VÁHY!$I$7)+(S104*VÁHY!$J$7)+(T104*VÁHY!$K$7)+(U104*VÁHY!$L$7)+(V104*VÁHY!$M$7)+(W104*VÁHY!$N$7))+(X104*VÁHY!$O$7+Y104*VÁHY!$P$7+Z104*VÁHY!$Q$7+AA104*VÁHY!$R$7+AB104*VÁHY!$S$7+AC104*VÁHY!$T$7)+(AD104*VÁHY!$U$7+AE104*VÁHY!$V$7+AG104*VÁHY!$X$7+AH104*VÁHY!$Y$7))*(1+(AM104*VÁHY!$AD$7))+(AJ104*VÁHY!$AA$7)</f>
        <v>0</v>
      </c>
      <c r="AT104" s="273">
        <f>AS104+AS103+AS102</f>
        <v>0</v>
      </c>
      <c r="AU104" s="272">
        <f t="shared" ref="AU104:AU106" si="93">AS104+AS103+AS102+AS101+AS100</f>
        <v>0</v>
      </c>
      <c r="AV104" s="272">
        <f>AS104+AS103+AS102+AS101+AS100+AS96+AS95</f>
        <v>0</v>
      </c>
    </row>
    <row r="105" spans="1:48" ht="21.95" customHeight="1" x14ac:dyDescent="0.2">
      <c r="A105" s="104"/>
      <c r="B105" s="31">
        <v>42735</v>
      </c>
      <c r="C105" s="334"/>
      <c r="D105" s="334"/>
      <c r="E105" s="334"/>
      <c r="F105" s="334"/>
      <c r="G105" s="334"/>
      <c r="H105" s="334"/>
      <c r="I105" s="70">
        <f t="shared" si="90"/>
        <v>0</v>
      </c>
      <c r="J105" s="70">
        <f t="shared" si="91"/>
        <v>0</v>
      </c>
      <c r="K105" s="55"/>
      <c r="L105" s="56"/>
      <c r="M105" s="57"/>
      <c r="N105" s="58"/>
      <c r="O105" s="59"/>
      <c r="P105" s="60"/>
      <c r="Q105" s="132"/>
      <c r="R105" s="61"/>
      <c r="S105" s="62"/>
      <c r="T105" s="63"/>
      <c r="U105" s="64"/>
      <c r="V105" s="65"/>
      <c r="W105" s="66"/>
      <c r="X105" s="67"/>
      <c r="Y105" s="68"/>
      <c r="Z105" s="67"/>
      <c r="AA105" s="68"/>
      <c r="AB105" s="67"/>
      <c r="AC105" s="69"/>
      <c r="AD105" s="26"/>
      <c r="AE105" s="26"/>
      <c r="AF105" s="26"/>
      <c r="AG105" s="26"/>
      <c r="AH105" s="26"/>
      <c r="AI105" s="91"/>
      <c r="AJ105" s="26"/>
      <c r="AK105" s="26"/>
      <c r="AL105" s="26"/>
      <c r="AM105" s="26"/>
      <c r="AN105" s="26"/>
      <c r="AO105" s="286">
        <f t="shared" si="92"/>
        <v>0</v>
      </c>
      <c r="AP105" s="294">
        <f t="shared" si="92"/>
        <v>0</v>
      </c>
      <c r="AQ105" s="302">
        <f t="shared" si="92"/>
        <v>0</v>
      </c>
      <c r="AR105" s="310">
        <f t="shared" si="92"/>
        <v>0</v>
      </c>
      <c r="AS105" s="272">
        <f>((((K105*VÁHY!$B$7)+(L105*VÁHY!$C$7)+(M105*VÁHY!$D$7)+(N105*VÁHY!$E$7)+(O105*VÁHY!$F$7)+(P105*VÁHY!$G$7))*VÁHY!$H$7)+((R105*VÁHY!$I$7)+(S105*VÁHY!$J$7)+(T105*VÁHY!$K$7)+(U105*VÁHY!$L$7)+(V105*VÁHY!$M$7)+(W105*VÁHY!$N$7))+(X105*VÁHY!$O$7+Y105*VÁHY!$P$7+Z105*VÁHY!$Q$7+AA105*VÁHY!$R$7+AB105*VÁHY!$S$7+AC105*VÁHY!$T$7)+(AD105*VÁHY!$U$7+AE105*VÁHY!$V$7+AG105*VÁHY!$X$7+AH105*VÁHY!$Y$7))*(1+(AM105*VÁHY!$AD$7))+(AJ105*VÁHY!$AA$7)</f>
        <v>0</v>
      </c>
      <c r="AT105" s="273">
        <f>AS105+AS104+AS103</f>
        <v>0</v>
      </c>
      <c r="AU105" s="272">
        <f t="shared" si="93"/>
        <v>0</v>
      </c>
      <c r="AV105" s="272">
        <f>AS105+AS104+AS103+AS102+AS101+AS100+AS96</f>
        <v>0</v>
      </c>
    </row>
    <row r="106" spans="1:48" ht="21.95" customHeight="1" thickBot="1" x14ac:dyDescent="0.25">
      <c r="A106" s="104"/>
      <c r="B106" s="30">
        <v>42736</v>
      </c>
      <c r="C106" s="335"/>
      <c r="D106" s="335"/>
      <c r="E106" s="335"/>
      <c r="F106" s="335"/>
      <c r="G106" s="335"/>
      <c r="H106" s="335"/>
      <c r="I106" s="70">
        <f t="shared" si="90"/>
        <v>0</v>
      </c>
      <c r="J106" s="70">
        <f t="shared" si="91"/>
        <v>0</v>
      </c>
      <c r="K106" s="55"/>
      <c r="L106" s="56"/>
      <c r="M106" s="57"/>
      <c r="N106" s="58"/>
      <c r="O106" s="59"/>
      <c r="P106" s="60"/>
      <c r="Q106" s="132"/>
      <c r="R106" s="61"/>
      <c r="S106" s="62"/>
      <c r="T106" s="63"/>
      <c r="U106" s="64"/>
      <c r="V106" s="65"/>
      <c r="W106" s="66"/>
      <c r="X106" s="67"/>
      <c r="Y106" s="68"/>
      <c r="Z106" s="67"/>
      <c r="AA106" s="68"/>
      <c r="AB106" s="67"/>
      <c r="AC106" s="69"/>
      <c r="AD106" s="26"/>
      <c r="AE106" s="26"/>
      <c r="AF106" s="26"/>
      <c r="AG106" s="26"/>
      <c r="AH106" s="26"/>
      <c r="AI106" s="91"/>
      <c r="AJ106" s="26"/>
      <c r="AK106" s="26"/>
      <c r="AL106" s="26"/>
      <c r="AM106" s="26"/>
      <c r="AN106" s="26"/>
      <c r="AO106" s="286">
        <f t="shared" si="92"/>
        <v>0</v>
      </c>
      <c r="AP106" s="294">
        <f t="shared" si="92"/>
        <v>0</v>
      </c>
      <c r="AQ106" s="302">
        <f t="shared" si="92"/>
        <v>0</v>
      </c>
      <c r="AR106" s="310">
        <f t="shared" si="92"/>
        <v>0</v>
      </c>
      <c r="AS106" s="272">
        <f>((((K106*VÁHY!$B$7)+(L106*VÁHY!$C$7)+(M106*VÁHY!$D$7)+(N106*VÁHY!$E$7)+(O106*VÁHY!$F$7)+(P106*VÁHY!$G$7))*VÁHY!$H$7)+((R106*VÁHY!$I$7)+(S106*VÁHY!$J$7)+(T106*VÁHY!$K$7)+(U106*VÁHY!$L$7)+(V106*VÁHY!$M$7)+(W106*VÁHY!$N$7))+(X106*VÁHY!$O$7+Y106*VÁHY!$P$7+Z106*VÁHY!$Q$7+AA106*VÁHY!$R$7+AB106*VÁHY!$S$7+AC106*VÁHY!$T$7)+(AD106*VÁHY!$U$7+AE106*VÁHY!$V$7+AG106*VÁHY!$X$7+AH106*VÁHY!$Y$7))*(1+(AM106*VÁHY!$AD$7))+(AJ106*VÁHY!$AA$7)</f>
        <v>0</v>
      </c>
      <c r="AT106" s="273">
        <f>AS106+AS105+AS104</f>
        <v>0</v>
      </c>
      <c r="AU106" s="272">
        <f t="shared" si="93"/>
        <v>0</v>
      </c>
      <c r="AV106" s="272">
        <f t="shared" ref="AV106" si="94">AS106+AS105+AS104+AS103+AS102+AS101+AS100</f>
        <v>0</v>
      </c>
    </row>
    <row r="107" spans="1:48" ht="14.25" thickTop="1" thickBot="1" x14ac:dyDescent="0.25">
      <c r="A107" s="105"/>
      <c r="B107" s="106"/>
      <c r="C107" s="114" t="e">
        <f>(L99+M99+N99+S99+T99+U99)/J99</f>
        <v>#DIV/0!</v>
      </c>
      <c r="D107" s="107" t="e">
        <f>(O99+P99+V99+W99+Y99+AA99)/(K99+L99+M99+N99+O99+P99+R99+S99+T99+U99+V99+W99+X99+Y99+Z99+AA99+AB99+AC99)</f>
        <v>#DIV/0!</v>
      </c>
      <c r="E107" s="108" t="e">
        <f>(K99+L99+M99+N99+O99+P99)/J99</f>
        <v>#DIV/0!</v>
      </c>
      <c r="F107" s="109" t="e">
        <f>1-J99/I99</f>
        <v>#DIV/0!</v>
      </c>
      <c r="G107" s="125" t="e">
        <f>Q99/J99</f>
        <v>#DIV/0!</v>
      </c>
      <c r="H107" s="127">
        <f>I99/(MAKROPLAN!E12)</f>
        <v>0</v>
      </c>
      <c r="I107" s="110"/>
      <c r="J107" s="111"/>
      <c r="K107" s="111"/>
      <c r="L107" s="111"/>
      <c r="M107" s="111"/>
      <c r="N107" s="111"/>
      <c r="O107" s="110"/>
      <c r="P107" s="111"/>
      <c r="Q107" s="111"/>
      <c r="R107" s="111"/>
      <c r="S107" s="111"/>
      <c r="T107" s="111"/>
      <c r="U107" s="111"/>
      <c r="V107" s="110"/>
      <c r="W107" s="111"/>
      <c r="X107" s="111"/>
      <c r="Y107" s="111"/>
      <c r="Z107" s="111"/>
      <c r="AA107" s="111"/>
      <c r="AB107" s="110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</row>
    <row r="108" spans="1:48" ht="13.5" thickTop="1" x14ac:dyDescent="0.2">
      <c r="A108" s="112"/>
      <c r="B108" s="106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</row>
    <row r="109" spans="1:48" ht="20.25" x14ac:dyDescent="0.2">
      <c r="A109" s="100"/>
      <c r="B109" s="12"/>
      <c r="C109" s="355" t="s">
        <v>137</v>
      </c>
      <c r="D109" s="355"/>
      <c r="E109" s="355"/>
      <c r="F109" s="355" t="s">
        <v>72</v>
      </c>
      <c r="G109" s="355"/>
      <c r="H109" s="355"/>
      <c r="I109" s="70">
        <f>(K109+L109+M109+N109+O109+P109+R109+S109+T109+U109+V109+W109+AD109+AE109+AG109+(AH109/4)+X109+Y109+Z109+AA109+AB109+AC109)</f>
        <v>0</v>
      </c>
      <c r="J109" s="70">
        <f>(K109+L109+M109+N109+O109+P109+R109+S109+T109+U109+V109+W109)</f>
        <v>0</v>
      </c>
      <c r="K109" s="71">
        <f t="shared" ref="K109:AJ109" si="95">SUM(K110:K116)/60</f>
        <v>0</v>
      </c>
      <c r="L109" s="72">
        <f t="shared" si="95"/>
        <v>0</v>
      </c>
      <c r="M109" s="73">
        <f t="shared" si="95"/>
        <v>0</v>
      </c>
      <c r="N109" s="74">
        <f t="shared" si="95"/>
        <v>0</v>
      </c>
      <c r="O109" s="75">
        <f t="shared" si="95"/>
        <v>0</v>
      </c>
      <c r="P109" s="76">
        <f t="shared" si="95"/>
        <v>0</v>
      </c>
      <c r="Q109" s="130">
        <f t="shared" si="95"/>
        <v>0</v>
      </c>
      <c r="R109" s="77">
        <f t="shared" si="95"/>
        <v>0</v>
      </c>
      <c r="S109" s="78">
        <f t="shared" si="95"/>
        <v>0</v>
      </c>
      <c r="T109" s="79">
        <f t="shared" si="95"/>
        <v>0</v>
      </c>
      <c r="U109" s="80">
        <f t="shared" si="95"/>
        <v>0</v>
      </c>
      <c r="V109" s="81">
        <f t="shared" si="95"/>
        <v>0</v>
      </c>
      <c r="W109" s="82">
        <f t="shared" si="95"/>
        <v>0</v>
      </c>
      <c r="X109" s="83">
        <f t="shared" si="95"/>
        <v>0</v>
      </c>
      <c r="Y109" s="84">
        <f t="shared" si="95"/>
        <v>0</v>
      </c>
      <c r="Z109" s="83">
        <f t="shared" si="95"/>
        <v>0</v>
      </c>
      <c r="AA109" s="84">
        <f t="shared" si="95"/>
        <v>0</v>
      </c>
      <c r="AB109" s="83">
        <f t="shared" si="95"/>
        <v>0</v>
      </c>
      <c r="AC109" s="85">
        <f t="shared" si="95"/>
        <v>0</v>
      </c>
      <c r="AD109" s="86">
        <f t="shared" si="95"/>
        <v>0</v>
      </c>
      <c r="AE109" s="86">
        <f t="shared" si="95"/>
        <v>0</v>
      </c>
      <c r="AF109" s="86">
        <f t="shared" si="95"/>
        <v>0</v>
      </c>
      <c r="AG109" s="86">
        <f t="shared" si="95"/>
        <v>0</v>
      </c>
      <c r="AH109" s="86">
        <f t="shared" si="95"/>
        <v>0</v>
      </c>
      <c r="AI109" s="89">
        <f t="shared" si="95"/>
        <v>0</v>
      </c>
      <c r="AJ109" s="86">
        <f t="shared" si="95"/>
        <v>0</v>
      </c>
      <c r="AK109" s="24">
        <f t="shared" ref="AK109" si="96">SUM(AK110:AK116)</f>
        <v>0</v>
      </c>
      <c r="AL109" s="24">
        <f t="shared" ref="AL109:AN109" si="97">SUM(AL110:AL116)</f>
        <v>0</v>
      </c>
      <c r="AM109" s="24">
        <f t="shared" si="97"/>
        <v>0</v>
      </c>
      <c r="AN109" s="24">
        <f t="shared" si="97"/>
        <v>0</v>
      </c>
      <c r="AO109" s="280">
        <f>VÁHY!$AF$7</f>
        <v>2.5714285714285716</v>
      </c>
      <c r="AP109" s="291">
        <f>VÁHY!$AG$7</f>
        <v>6.7499999999999991</v>
      </c>
      <c r="AQ109" s="299">
        <f>VÁHY!$AH$7</f>
        <v>9.6428571428571406</v>
      </c>
      <c r="AR109" s="307">
        <f>VÁHY!$AI$7</f>
        <v>11.25</v>
      </c>
    </row>
    <row r="110" spans="1:48" ht="21.95" customHeight="1" x14ac:dyDescent="0.2">
      <c r="A110" s="103"/>
      <c r="B110" s="30">
        <v>42737</v>
      </c>
      <c r="C110" s="334"/>
      <c r="D110" s="334"/>
      <c r="E110" s="334"/>
      <c r="F110" s="334"/>
      <c r="G110" s="334"/>
      <c r="H110" s="334"/>
      <c r="I110" s="70">
        <f t="shared" ref="I110:I116" si="98">(K110+L110+M110+N110+O110+P110+R110+S110+T110+U110+V110+W110+AD110+AE110+AG110+(AH110/4)+X110+Y110+Z110+AA110+AB110+AC110)/60</f>
        <v>0</v>
      </c>
      <c r="J110" s="70">
        <f t="shared" ref="J110:J116" si="99">(K110+L110+M110+N110+O110+P110+R110+S110+T110+U110+V110+W110)/60</f>
        <v>0</v>
      </c>
      <c r="K110" s="40"/>
      <c r="L110" s="41"/>
      <c r="M110" s="42"/>
      <c r="N110" s="43"/>
      <c r="O110" s="44"/>
      <c r="P110" s="45"/>
      <c r="Q110" s="131"/>
      <c r="R110" s="46"/>
      <c r="S110" s="47"/>
      <c r="T110" s="48"/>
      <c r="U110" s="49"/>
      <c r="V110" s="50"/>
      <c r="W110" s="51"/>
      <c r="X110" s="52"/>
      <c r="Y110" s="53"/>
      <c r="Z110" s="52"/>
      <c r="AA110" s="53"/>
      <c r="AB110" s="52"/>
      <c r="AC110" s="54"/>
      <c r="AD110" s="25"/>
      <c r="AE110" s="25"/>
      <c r="AF110" s="25"/>
      <c r="AG110" s="25"/>
      <c r="AH110" s="25"/>
      <c r="AI110" s="90"/>
      <c r="AJ110" s="25"/>
      <c r="AK110" s="25"/>
      <c r="AL110" s="25"/>
      <c r="AM110" s="25"/>
      <c r="AN110" s="25"/>
      <c r="AO110" s="286">
        <f t="shared" ref="AO110:AR116" si="100">AS110/60</f>
        <v>0</v>
      </c>
      <c r="AP110" s="294">
        <f t="shared" si="100"/>
        <v>0</v>
      </c>
      <c r="AQ110" s="302">
        <f t="shared" si="100"/>
        <v>0</v>
      </c>
      <c r="AR110" s="310">
        <f t="shared" si="100"/>
        <v>0</v>
      </c>
      <c r="AS110" s="272">
        <f>((((K110*VÁHY!$B$7)+(L110*VÁHY!$C$7)+(M110*VÁHY!$D$7)+(N110*VÁHY!$E$7)+(O110*VÁHY!$F$7)+(P110*VÁHY!$G$7))*VÁHY!$H$7)+((R110*VÁHY!$I$7)+(S110*VÁHY!$J$7)+(T110*VÁHY!$K$7)+(U110*VÁHY!$L$7)+(V110*VÁHY!$M$7)+(W110*VÁHY!$N$7))+(X110*VÁHY!$O$7+Y110*VÁHY!$P$7+Z110*VÁHY!$Q$7+AA110*VÁHY!$R$7+AB110*VÁHY!$S$7+AC110*VÁHY!$T$7)+(AD110*VÁHY!$U$7+AE110*VÁHY!$V$7+AG110*VÁHY!$X$7+AH110*VÁHY!$Y$7))*(1+(AM110*VÁHY!$AD$7))+(AJ110*VÁHY!$AA$7)</f>
        <v>0</v>
      </c>
      <c r="AT110" s="272">
        <f>AS110+AS106+AS105</f>
        <v>0</v>
      </c>
      <c r="AU110" s="272">
        <f>AS110+AS106+AS105+AS104+AS103</f>
        <v>0</v>
      </c>
      <c r="AV110" s="272">
        <f>AS110+AS106+AS105+AS104+AS103+AS102+AS101</f>
        <v>0</v>
      </c>
    </row>
    <row r="111" spans="1:48" ht="21.95" customHeight="1" x14ac:dyDescent="0.2">
      <c r="A111" s="104"/>
      <c r="B111" s="31">
        <v>42738</v>
      </c>
      <c r="C111" s="334"/>
      <c r="D111" s="334"/>
      <c r="E111" s="334"/>
      <c r="F111" s="334"/>
      <c r="G111" s="334"/>
      <c r="H111" s="334"/>
      <c r="I111" s="70">
        <f t="shared" si="98"/>
        <v>0</v>
      </c>
      <c r="J111" s="70">
        <f t="shared" si="99"/>
        <v>0</v>
      </c>
      <c r="K111" s="55"/>
      <c r="L111" s="56"/>
      <c r="M111" s="57"/>
      <c r="N111" s="58"/>
      <c r="O111" s="59"/>
      <c r="P111" s="60"/>
      <c r="Q111" s="132"/>
      <c r="R111" s="61"/>
      <c r="S111" s="62"/>
      <c r="T111" s="63"/>
      <c r="U111" s="64"/>
      <c r="V111" s="65"/>
      <c r="W111" s="66"/>
      <c r="X111" s="67"/>
      <c r="Y111" s="68"/>
      <c r="Z111" s="67"/>
      <c r="AA111" s="68"/>
      <c r="AB111" s="67"/>
      <c r="AC111" s="69"/>
      <c r="AD111" s="26"/>
      <c r="AE111" s="26"/>
      <c r="AF111" s="26"/>
      <c r="AG111" s="26"/>
      <c r="AH111" s="26"/>
      <c r="AI111" s="91"/>
      <c r="AJ111" s="26"/>
      <c r="AK111" s="26"/>
      <c r="AL111" s="26"/>
      <c r="AM111" s="26"/>
      <c r="AN111" s="26"/>
      <c r="AO111" s="286">
        <f t="shared" si="100"/>
        <v>0</v>
      </c>
      <c r="AP111" s="294">
        <f t="shared" si="100"/>
        <v>0</v>
      </c>
      <c r="AQ111" s="302">
        <f t="shared" si="100"/>
        <v>0</v>
      </c>
      <c r="AR111" s="310">
        <f t="shared" si="100"/>
        <v>0</v>
      </c>
      <c r="AS111" s="272">
        <f>((((K111*VÁHY!$B$7)+(L111*VÁHY!$C$7)+(M111*VÁHY!$D$7)+(N111*VÁHY!$E$7)+(O111*VÁHY!$F$7)+(P111*VÁHY!$G$7))*VÁHY!$H$7)+((R111*VÁHY!$I$7)+(S111*VÁHY!$J$7)+(T111*VÁHY!$K$7)+(U111*VÁHY!$L$7)+(V111*VÁHY!$M$7)+(W111*VÁHY!$N$7))+(X111*VÁHY!$O$7+Y111*VÁHY!$P$7+Z111*VÁHY!$Q$7+AA111*VÁHY!$R$7+AB111*VÁHY!$S$7+AC111*VÁHY!$T$7)+(AD111*VÁHY!$U$7+AE111*VÁHY!$V$7+AG111*VÁHY!$X$7+AH111*VÁHY!$Y$7))*(1+(AM111*VÁHY!$AD$7))+(AJ111*VÁHY!$AA$7)</f>
        <v>0</v>
      </c>
      <c r="AT111" s="273">
        <f>AS111+AS110+AS106</f>
        <v>0</v>
      </c>
      <c r="AU111" s="272">
        <f>AS111+AS110+AS106+AS105+AS104</f>
        <v>0</v>
      </c>
      <c r="AV111" s="272">
        <f>AS111+AS110+AS106+AS105+AS104+AS103+AS102</f>
        <v>0</v>
      </c>
    </row>
    <row r="112" spans="1:48" ht="21.95" customHeight="1" x14ac:dyDescent="0.2">
      <c r="A112" s="104"/>
      <c r="B112" s="31">
        <v>42739</v>
      </c>
      <c r="C112" s="334"/>
      <c r="D112" s="334"/>
      <c r="E112" s="334"/>
      <c r="F112" s="334"/>
      <c r="G112" s="334"/>
      <c r="H112" s="334"/>
      <c r="I112" s="70">
        <f t="shared" si="98"/>
        <v>0</v>
      </c>
      <c r="J112" s="70">
        <f t="shared" si="99"/>
        <v>0</v>
      </c>
      <c r="K112" s="55"/>
      <c r="L112" s="56"/>
      <c r="M112" s="57"/>
      <c r="N112" s="58"/>
      <c r="O112" s="59"/>
      <c r="P112" s="60"/>
      <c r="Q112" s="132"/>
      <c r="R112" s="61"/>
      <c r="S112" s="62"/>
      <c r="T112" s="63"/>
      <c r="U112" s="64"/>
      <c r="V112" s="65"/>
      <c r="W112" s="66"/>
      <c r="X112" s="67"/>
      <c r="Y112" s="68"/>
      <c r="Z112" s="67"/>
      <c r="AA112" s="68"/>
      <c r="AB112" s="67"/>
      <c r="AC112" s="69"/>
      <c r="AD112" s="26"/>
      <c r="AE112" s="26"/>
      <c r="AF112" s="26"/>
      <c r="AG112" s="26"/>
      <c r="AH112" s="26"/>
      <c r="AI112" s="91"/>
      <c r="AJ112" s="26"/>
      <c r="AK112" s="26"/>
      <c r="AL112" s="26"/>
      <c r="AM112" s="26"/>
      <c r="AN112" s="26"/>
      <c r="AO112" s="286">
        <f t="shared" si="100"/>
        <v>0</v>
      </c>
      <c r="AP112" s="294">
        <f t="shared" si="100"/>
        <v>0</v>
      </c>
      <c r="AQ112" s="302">
        <f t="shared" si="100"/>
        <v>0</v>
      </c>
      <c r="AR112" s="310">
        <f t="shared" si="100"/>
        <v>0</v>
      </c>
      <c r="AS112" s="272">
        <f>((((K112*VÁHY!$B$7)+(L112*VÁHY!$C$7)+(M112*VÁHY!$D$7)+(N112*VÁHY!$E$7)+(O112*VÁHY!$F$7)+(P112*VÁHY!$G$7))*VÁHY!$H$7)+((R112*VÁHY!$I$7)+(S112*VÁHY!$J$7)+(T112*VÁHY!$K$7)+(U112*VÁHY!$L$7)+(V112*VÁHY!$M$7)+(W112*VÁHY!$N$7))+(X112*VÁHY!$O$7+Y112*VÁHY!$P$7+Z112*VÁHY!$Q$7+AA112*VÁHY!$R$7+AB112*VÁHY!$S$7+AC112*VÁHY!$T$7)+(AD112*VÁHY!$U$7+AE112*VÁHY!$V$7+AG112*VÁHY!$X$7+AH112*VÁHY!$Y$7))*(1+(AM112*VÁHY!$AD$7))+(AJ112*VÁHY!$AA$7)</f>
        <v>0</v>
      </c>
      <c r="AT112" s="273">
        <f>AS112+AS111+AS110</f>
        <v>0</v>
      </c>
      <c r="AU112" s="272">
        <f>AS112+AS111+AS110+AS106+AS105</f>
        <v>0</v>
      </c>
      <c r="AV112" s="272">
        <f>AS112+AS111+AS110+AS106+AS105+AS104+AS103</f>
        <v>0</v>
      </c>
    </row>
    <row r="113" spans="1:48" ht="21.95" customHeight="1" x14ac:dyDescent="0.2">
      <c r="A113" s="104"/>
      <c r="B113" s="30">
        <v>42740</v>
      </c>
      <c r="C113" s="334"/>
      <c r="D113" s="334"/>
      <c r="E113" s="334"/>
      <c r="F113" s="334"/>
      <c r="G113" s="334"/>
      <c r="H113" s="334"/>
      <c r="I113" s="70">
        <f t="shared" si="98"/>
        <v>0</v>
      </c>
      <c r="J113" s="70">
        <f t="shared" si="99"/>
        <v>0</v>
      </c>
      <c r="K113" s="55"/>
      <c r="L113" s="56"/>
      <c r="M113" s="57"/>
      <c r="N113" s="58"/>
      <c r="O113" s="59"/>
      <c r="P113" s="60"/>
      <c r="Q113" s="132"/>
      <c r="R113" s="61"/>
      <c r="S113" s="62"/>
      <c r="T113" s="63"/>
      <c r="U113" s="64"/>
      <c r="V113" s="65"/>
      <c r="W113" s="66"/>
      <c r="X113" s="67"/>
      <c r="Y113" s="68"/>
      <c r="Z113" s="67"/>
      <c r="AA113" s="68"/>
      <c r="AB113" s="67"/>
      <c r="AC113" s="69"/>
      <c r="AD113" s="26"/>
      <c r="AE113" s="26"/>
      <c r="AF113" s="26"/>
      <c r="AG113" s="26"/>
      <c r="AH113" s="26"/>
      <c r="AI113" s="91"/>
      <c r="AJ113" s="26"/>
      <c r="AK113" s="26"/>
      <c r="AL113" s="26"/>
      <c r="AM113" s="26"/>
      <c r="AN113" s="26"/>
      <c r="AO113" s="286">
        <f t="shared" si="100"/>
        <v>0</v>
      </c>
      <c r="AP113" s="294">
        <f t="shared" si="100"/>
        <v>0</v>
      </c>
      <c r="AQ113" s="302">
        <f t="shared" si="100"/>
        <v>0</v>
      </c>
      <c r="AR113" s="310">
        <f t="shared" si="100"/>
        <v>0</v>
      </c>
      <c r="AS113" s="272">
        <f>((((K113*VÁHY!$B$7)+(L113*VÁHY!$C$7)+(M113*VÁHY!$D$7)+(N113*VÁHY!$E$7)+(O113*VÁHY!$F$7)+(P113*VÁHY!$G$7))*VÁHY!$H$7)+((R113*VÁHY!$I$7)+(S113*VÁHY!$J$7)+(T113*VÁHY!$K$7)+(U113*VÁHY!$L$7)+(V113*VÁHY!$M$7)+(W113*VÁHY!$N$7))+(X113*VÁHY!$O$7+Y113*VÁHY!$P$7+Z113*VÁHY!$Q$7+AA113*VÁHY!$R$7+AB113*VÁHY!$S$7+AC113*VÁHY!$T$7)+(AD113*VÁHY!$U$7+AE113*VÁHY!$V$7+AG113*VÁHY!$X$7+AH113*VÁHY!$Y$7))*(1+(AM113*VÁHY!$AD$7))+(AJ113*VÁHY!$AA$7)</f>
        <v>0</v>
      </c>
      <c r="AT113" s="273">
        <f>AS113+AS112+AS111</f>
        <v>0</v>
      </c>
      <c r="AU113" s="272">
        <f>AS113+AS112+AS111+AS110+AS106</f>
        <v>0</v>
      </c>
      <c r="AV113" s="272">
        <f>AS113+AS112+AS111+AS110+AS106+AS105+AS104</f>
        <v>0</v>
      </c>
    </row>
    <row r="114" spans="1:48" ht="21.95" customHeight="1" x14ac:dyDescent="0.2">
      <c r="A114" s="104"/>
      <c r="B114" s="31">
        <v>42741</v>
      </c>
      <c r="C114" s="334"/>
      <c r="D114" s="334"/>
      <c r="E114" s="334"/>
      <c r="F114" s="334"/>
      <c r="G114" s="334"/>
      <c r="H114" s="334"/>
      <c r="I114" s="70">
        <f t="shared" si="98"/>
        <v>0</v>
      </c>
      <c r="J114" s="70">
        <f t="shared" si="99"/>
        <v>0</v>
      </c>
      <c r="K114" s="55"/>
      <c r="L114" s="56"/>
      <c r="M114" s="57"/>
      <c r="N114" s="58"/>
      <c r="O114" s="59"/>
      <c r="P114" s="60"/>
      <c r="Q114" s="132"/>
      <c r="R114" s="61"/>
      <c r="S114" s="62"/>
      <c r="T114" s="63"/>
      <c r="U114" s="64"/>
      <c r="V114" s="65"/>
      <c r="W114" s="66"/>
      <c r="X114" s="67"/>
      <c r="Y114" s="68"/>
      <c r="Z114" s="67"/>
      <c r="AA114" s="68"/>
      <c r="AB114" s="67"/>
      <c r="AC114" s="69"/>
      <c r="AD114" s="26"/>
      <c r="AE114" s="26"/>
      <c r="AF114" s="26"/>
      <c r="AG114" s="26"/>
      <c r="AH114" s="26"/>
      <c r="AI114" s="91"/>
      <c r="AJ114" s="26"/>
      <c r="AK114" s="26"/>
      <c r="AL114" s="26"/>
      <c r="AM114" s="26"/>
      <c r="AN114" s="26"/>
      <c r="AO114" s="286">
        <f t="shared" si="100"/>
        <v>0</v>
      </c>
      <c r="AP114" s="294">
        <f t="shared" si="100"/>
        <v>0</v>
      </c>
      <c r="AQ114" s="302">
        <f t="shared" si="100"/>
        <v>0</v>
      </c>
      <c r="AR114" s="310">
        <f t="shared" si="100"/>
        <v>0</v>
      </c>
      <c r="AS114" s="272">
        <f>((((K114*VÁHY!$B$7)+(L114*VÁHY!$C$7)+(M114*VÁHY!$D$7)+(N114*VÁHY!$E$7)+(O114*VÁHY!$F$7)+(P114*VÁHY!$G$7))*VÁHY!$H$7)+((R114*VÁHY!$I$7)+(S114*VÁHY!$J$7)+(T114*VÁHY!$K$7)+(U114*VÁHY!$L$7)+(V114*VÁHY!$M$7)+(W114*VÁHY!$N$7))+(X114*VÁHY!$O$7+Y114*VÁHY!$P$7+Z114*VÁHY!$Q$7+AA114*VÁHY!$R$7+AB114*VÁHY!$S$7+AC114*VÁHY!$T$7)+(AD114*VÁHY!$U$7+AE114*VÁHY!$V$7+AG114*VÁHY!$X$7+AH114*VÁHY!$Y$7))*(1+(AM114*VÁHY!$AD$7))+(AJ114*VÁHY!$AA$7)</f>
        <v>0</v>
      </c>
      <c r="AT114" s="273">
        <f>AS114+AS113+AS112</f>
        <v>0</v>
      </c>
      <c r="AU114" s="272">
        <f t="shared" ref="AU114:AU116" si="101">AS114+AS113+AS112+AS111+AS110</f>
        <v>0</v>
      </c>
      <c r="AV114" s="272">
        <f>AS114+AS113+AS112+AS111+AS110+AS106+AS105</f>
        <v>0</v>
      </c>
    </row>
    <row r="115" spans="1:48" ht="21.95" customHeight="1" x14ac:dyDescent="0.2">
      <c r="A115" s="104"/>
      <c r="B115" s="31">
        <v>42742</v>
      </c>
      <c r="C115" s="334"/>
      <c r="D115" s="334"/>
      <c r="E115" s="334"/>
      <c r="F115" s="334"/>
      <c r="G115" s="334"/>
      <c r="H115" s="334"/>
      <c r="I115" s="70">
        <f t="shared" si="98"/>
        <v>0</v>
      </c>
      <c r="J115" s="70">
        <f t="shared" si="99"/>
        <v>0</v>
      </c>
      <c r="K115" s="55"/>
      <c r="L115" s="56"/>
      <c r="M115" s="57"/>
      <c r="N115" s="58"/>
      <c r="O115" s="59"/>
      <c r="P115" s="60"/>
      <c r="Q115" s="132"/>
      <c r="R115" s="61"/>
      <c r="S115" s="62"/>
      <c r="T115" s="63"/>
      <c r="U115" s="64"/>
      <c r="V115" s="65"/>
      <c r="W115" s="66"/>
      <c r="X115" s="67"/>
      <c r="Y115" s="68"/>
      <c r="Z115" s="67"/>
      <c r="AA115" s="68"/>
      <c r="AB115" s="67"/>
      <c r="AC115" s="69"/>
      <c r="AD115" s="26"/>
      <c r="AE115" s="26"/>
      <c r="AF115" s="26"/>
      <c r="AG115" s="26"/>
      <c r="AH115" s="26"/>
      <c r="AI115" s="91"/>
      <c r="AJ115" s="26"/>
      <c r="AK115" s="26"/>
      <c r="AL115" s="26"/>
      <c r="AM115" s="26"/>
      <c r="AN115" s="26"/>
      <c r="AO115" s="286">
        <f t="shared" si="100"/>
        <v>0</v>
      </c>
      <c r="AP115" s="294">
        <f t="shared" si="100"/>
        <v>0</v>
      </c>
      <c r="AQ115" s="302">
        <f t="shared" si="100"/>
        <v>0</v>
      </c>
      <c r="AR115" s="310">
        <f t="shared" si="100"/>
        <v>0</v>
      </c>
      <c r="AS115" s="272">
        <f>((((K115*VÁHY!$B$7)+(L115*VÁHY!$C$7)+(M115*VÁHY!$D$7)+(N115*VÁHY!$E$7)+(O115*VÁHY!$F$7)+(P115*VÁHY!$G$7))*VÁHY!$H$7)+((R115*VÁHY!$I$7)+(S115*VÁHY!$J$7)+(T115*VÁHY!$K$7)+(U115*VÁHY!$L$7)+(V115*VÁHY!$M$7)+(W115*VÁHY!$N$7))+(X115*VÁHY!$O$7+Y115*VÁHY!$P$7+Z115*VÁHY!$Q$7+AA115*VÁHY!$R$7+AB115*VÁHY!$S$7+AC115*VÁHY!$T$7)+(AD115*VÁHY!$U$7+AE115*VÁHY!$V$7+AG115*VÁHY!$X$7+AH115*VÁHY!$Y$7))*(1+(AM115*VÁHY!$AD$7))+(AJ115*VÁHY!$AA$7)</f>
        <v>0</v>
      </c>
      <c r="AT115" s="273">
        <f>AS115+AS114+AS113</f>
        <v>0</v>
      </c>
      <c r="AU115" s="272">
        <f t="shared" si="101"/>
        <v>0</v>
      </c>
      <c r="AV115" s="272">
        <f>AS115+AS114+AS113+AS112+AS111+AS110+AS106</f>
        <v>0</v>
      </c>
    </row>
    <row r="116" spans="1:48" ht="21.95" customHeight="1" thickBot="1" x14ac:dyDescent="0.25">
      <c r="A116" s="104"/>
      <c r="B116" s="30">
        <v>42743</v>
      </c>
      <c r="C116" s="335"/>
      <c r="D116" s="335"/>
      <c r="E116" s="335"/>
      <c r="F116" s="334"/>
      <c r="G116" s="334"/>
      <c r="H116" s="334"/>
      <c r="I116" s="70">
        <f t="shared" si="98"/>
        <v>0</v>
      </c>
      <c r="J116" s="70">
        <f t="shared" si="99"/>
        <v>0</v>
      </c>
      <c r="K116" s="55"/>
      <c r="L116" s="56"/>
      <c r="M116" s="57"/>
      <c r="N116" s="58"/>
      <c r="O116" s="59"/>
      <c r="P116" s="60"/>
      <c r="Q116" s="132"/>
      <c r="R116" s="61"/>
      <c r="S116" s="62"/>
      <c r="T116" s="63"/>
      <c r="U116" s="64"/>
      <c r="V116" s="65"/>
      <c r="W116" s="66"/>
      <c r="X116" s="67"/>
      <c r="Y116" s="68"/>
      <c r="Z116" s="67"/>
      <c r="AA116" s="68"/>
      <c r="AB116" s="67"/>
      <c r="AC116" s="69"/>
      <c r="AD116" s="26"/>
      <c r="AE116" s="26"/>
      <c r="AF116" s="26"/>
      <c r="AG116" s="26"/>
      <c r="AH116" s="26"/>
      <c r="AI116" s="91"/>
      <c r="AJ116" s="26"/>
      <c r="AK116" s="26"/>
      <c r="AL116" s="26"/>
      <c r="AM116" s="26"/>
      <c r="AN116" s="26"/>
      <c r="AO116" s="286">
        <f t="shared" si="100"/>
        <v>0</v>
      </c>
      <c r="AP116" s="294">
        <f t="shared" si="100"/>
        <v>0</v>
      </c>
      <c r="AQ116" s="302">
        <f t="shared" si="100"/>
        <v>0</v>
      </c>
      <c r="AR116" s="310">
        <f t="shared" si="100"/>
        <v>0</v>
      </c>
      <c r="AS116" s="272">
        <f>((((K116*VÁHY!$B$7)+(L116*VÁHY!$C$7)+(M116*VÁHY!$D$7)+(N116*VÁHY!$E$7)+(O116*VÁHY!$F$7)+(P116*VÁHY!$G$7))*VÁHY!$H$7)+((R116*VÁHY!$I$7)+(S116*VÁHY!$J$7)+(T116*VÁHY!$K$7)+(U116*VÁHY!$L$7)+(V116*VÁHY!$M$7)+(W116*VÁHY!$N$7))+(X116*VÁHY!$O$7+Y116*VÁHY!$P$7+Z116*VÁHY!$Q$7+AA116*VÁHY!$R$7+AB116*VÁHY!$S$7+AC116*VÁHY!$T$7)+(AD116*VÁHY!$U$7+AE116*VÁHY!$V$7+AG116*VÁHY!$X$7+AH116*VÁHY!$Y$7))*(1+(AM116*VÁHY!$AD$7))+(AJ116*VÁHY!$AA$7)</f>
        <v>0</v>
      </c>
      <c r="AT116" s="273">
        <f>AS116+AS115+AS114</f>
        <v>0</v>
      </c>
      <c r="AU116" s="272">
        <f t="shared" si="101"/>
        <v>0</v>
      </c>
      <c r="AV116" s="272">
        <f t="shared" ref="AV116" si="102">AS116+AS115+AS114+AS113+AS112+AS111+AS110</f>
        <v>0</v>
      </c>
    </row>
    <row r="117" spans="1:48" ht="14.25" thickTop="1" thickBot="1" x14ac:dyDescent="0.25">
      <c r="A117" s="105"/>
      <c r="B117" s="106"/>
      <c r="C117" s="114" t="e">
        <f>(L109+M109+N109+S109+T109+U109)/J109</f>
        <v>#DIV/0!</v>
      </c>
      <c r="D117" s="107" t="e">
        <f>(O109+P109+V109+W109+Y109+AA109)/(K109+L109+M109+N109+O109+P109+R109+S109+T109+U109+V109+W109+X109+Y109+Z109+AA109+AB109+AC109)</f>
        <v>#DIV/0!</v>
      </c>
      <c r="E117" s="108" t="e">
        <f>(K109+L109+M109+N109+O109+P109)/J109</f>
        <v>#DIV/0!</v>
      </c>
      <c r="F117" s="109" t="e">
        <f>1-J109/I109</f>
        <v>#DIV/0!</v>
      </c>
      <c r="G117" s="125" t="e">
        <f>Q109/J109</f>
        <v>#DIV/0!</v>
      </c>
      <c r="H117" s="127">
        <f>I109/(MAKROPLAN!E13)</f>
        <v>0</v>
      </c>
      <c r="I117" s="110"/>
      <c r="J117" s="111"/>
      <c r="K117" s="111"/>
      <c r="L117" s="111"/>
      <c r="M117" s="111"/>
      <c r="N117" s="111"/>
      <c r="O117" s="110"/>
      <c r="P117" s="111"/>
      <c r="Q117" s="111"/>
      <c r="R117" s="111"/>
      <c r="S117" s="111"/>
      <c r="T117" s="111"/>
      <c r="U117" s="111"/>
      <c r="V117" s="110"/>
      <c r="W117" s="111"/>
      <c r="X117" s="111"/>
      <c r="Y117" s="111"/>
      <c r="Z117" s="111"/>
      <c r="AA117" s="111"/>
      <c r="AB117" s="110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</row>
    <row r="118" spans="1:48" ht="13.5" thickTop="1" x14ac:dyDescent="0.2">
      <c r="A118" s="112"/>
      <c r="B118" s="106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</row>
    <row r="119" spans="1:48" ht="20.25" x14ac:dyDescent="0.2">
      <c r="A119" s="100"/>
      <c r="B119" s="12"/>
      <c r="C119" s="355" t="s">
        <v>137</v>
      </c>
      <c r="D119" s="355"/>
      <c r="E119" s="355"/>
      <c r="F119" s="355" t="s">
        <v>74</v>
      </c>
      <c r="G119" s="355"/>
      <c r="H119" s="355"/>
      <c r="I119" s="70">
        <f>(K119+L119+M119+N119+O119+P119+R119+S119+T119+U119+V119+W119+AD119+AE119+AG119+(AH119/4)+X119+Y119+Z119+AA119+AB119+AC119)</f>
        <v>0</v>
      </c>
      <c r="J119" s="70">
        <f>(K119+L119+M119+N119+O119+P119+R119+S119+T119+U119+V119+W119)</f>
        <v>0</v>
      </c>
      <c r="K119" s="71">
        <f t="shared" ref="K119:AJ119" si="103">SUM(K120:K126)/60</f>
        <v>0</v>
      </c>
      <c r="L119" s="72">
        <f t="shared" si="103"/>
        <v>0</v>
      </c>
      <c r="M119" s="73">
        <f t="shared" si="103"/>
        <v>0</v>
      </c>
      <c r="N119" s="74">
        <f t="shared" si="103"/>
        <v>0</v>
      </c>
      <c r="O119" s="75">
        <f t="shared" si="103"/>
        <v>0</v>
      </c>
      <c r="P119" s="76">
        <f t="shared" si="103"/>
        <v>0</v>
      </c>
      <c r="Q119" s="130">
        <f t="shared" si="103"/>
        <v>0</v>
      </c>
      <c r="R119" s="77">
        <f t="shared" si="103"/>
        <v>0</v>
      </c>
      <c r="S119" s="78">
        <f t="shared" si="103"/>
        <v>0</v>
      </c>
      <c r="T119" s="79">
        <f t="shared" si="103"/>
        <v>0</v>
      </c>
      <c r="U119" s="80">
        <f t="shared" si="103"/>
        <v>0</v>
      </c>
      <c r="V119" s="81">
        <f t="shared" si="103"/>
        <v>0</v>
      </c>
      <c r="W119" s="82">
        <f t="shared" si="103"/>
        <v>0</v>
      </c>
      <c r="X119" s="83">
        <f t="shared" si="103"/>
        <v>0</v>
      </c>
      <c r="Y119" s="84">
        <f t="shared" si="103"/>
        <v>0</v>
      </c>
      <c r="Z119" s="83">
        <f t="shared" si="103"/>
        <v>0</v>
      </c>
      <c r="AA119" s="84">
        <f t="shared" si="103"/>
        <v>0</v>
      </c>
      <c r="AB119" s="83">
        <f t="shared" si="103"/>
        <v>0</v>
      </c>
      <c r="AC119" s="85">
        <f t="shared" si="103"/>
        <v>0</v>
      </c>
      <c r="AD119" s="86">
        <f t="shared" si="103"/>
        <v>0</v>
      </c>
      <c r="AE119" s="86">
        <f t="shared" si="103"/>
        <v>0</v>
      </c>
      <c r="AF119" s="86">
        <f t="shared" si="103"/>
        <v>0</v>
      </c>
      <c r="AG119" s="86">
        <f t="shared" si="103"/>
        <v>0</v>
      </c>
      <c r="AH119" s="86">
        <f t="shared" si="103"/>
        <v>0</v>
      </c>
      <c r="AI119" s="89">
        <f t="shared" si="103"/>
        <v>0</v>
      </c>
      <c r="AJ119" s="86">
        <f t="shared" si="103"/>
        <v>0</v>
      </c>
      <c r="AK119" s="24">
        <f t="shared" ref="AK119" si="104">SUM(AK120:AK126)</f>
        <v>0</v>
      </c>
      <c r="AL119" s="24">
        <f t="shared" ref="AL119:AN119" si="105">SUM(AL120:AL126)</f>
        <v>0</v>
      </c>
      <c r="AM119" s="24">
        <f t="shared" si="105"/>
        <v>0</v>
      </c>
      <c r="AN119" s="24">
        <f t="shared" si="105"/>
        <v>0</v>
      </c>
      <c r="AO119" s="280">
        <f>VÁHY!$AF$7</f>
        <v>2.5714285714285716</v>
      </c>
      <c r="AP119" s="291">
        <f>VÁHY!$AG$7</f>
        <v>6.7499999999999991</v>
      </c>
      <c r="AQ119" s="299">
        <f>VÁHY!$AH$7</f>
        <v>9.6428571428571406</v>
      </c>
      <c r="AR119" s="307">
        <f>VÁHY!$AI$7</f>
        <v>11.25</v>
      </c>
    </row>
    <row r="120" spans="1:48" ht="21.95" customHeight="1" x14ac:dyDescent="0.2">
      <c r="A120" s="103"/>
      <c r="B120" s="30">
        <v>42744</v>
      </c>
      <c r="C120" s="334"/>
      <c r="D120" s="334"/>
      <c r="E120" s="334"/>
      <c r="F120" s="334"/>
      <c r="G120" s="334"/>
      <c r="H120" s="334"/>
      <c r="I120" s="70">
        <f t="shared" ref="I120:I126" si="106">(K120+L120+M120+N120+O120+P120+R120+S120+T120+U120+V120+W120+AD120+AE120+AG120+(AH120/4)+X120+Y120+Z120+AA120+AB120+AC120)/60</f>
        <v>0</v>
      </c>
      <c r="J120" s="70">
        <f t="shared" ref="J120:J126" si="107">(K120+L120+M120+N120+O120+P120+R120+S120+T120+U120+V120+W120)/60</f>
        <v>0</v>
      </c>
      <c r="K120" s="40"/>
      <c r="L120" s="41"/>
      <c r="M120" s="42"/>
      <c r="N120" s="43"/>
      <c r="O120" s="44"/>
      <c r="P120" s="45"/>
      <c r="Q120" s="131"/>
      <c r="R120" s="46"/>
      <c r="S120" s="47"/>
      <c r="T120" s="48"/>
      <c r="U120" s="49"/>
      <c r="V120" s="50"/>
      <c r="W120" s="51"/>
      <c r="X120" s="52"/>
      <c r="Y120" s="53"/>
      <c r="Z120" s="52"/>
      <c r="AA120" s="53"/>
      <c r="AB120" s="52"/>
      <c r="AC120" s="54"/>
      <c r="AD120" s="25"/>
      <c r="AE120" s="25"/>
      <c r="AF120" s="25"/>
      <c r="AG120" s="25"/>
      <c r="AH120" s="25"/>
      <c r="AI120" s="90"/>
      <c r="AJ120" s="25"/>
      <c r="AK120" s="25"/>
      <c r="AL120" s="25"/>
      <c r="AM120" s="25"/>
      <c r="AN120" s="25"/>
      <c r="AO120" s="286">
        <f t="shared" ref="AO120:AR126" si="108">AS120/60</f>
        <v>0</v>
      </c>
      <c r="AP120" s="294">
        <f t="shared" si="108"/>
        <v>0</v>
      </c>
      <c r="AQ120" s="302">
        <f t="shared" si="108"/>
        <v>0</v>
      </c>
      <c r="AR120" s="310">
        <f t="shared" si="108"/>
        <v>0</v>
      </c>
      <c r="AS120" s="272">
        <f>((((K120*VÁHY!$B$7)+(L120*VÁHY!$C$7)+(M120*VÁHY!$D$7)+(N120*VÁHY!$E$7)+(O120*VÁHY!$F$7)+(P120*VÁHY!$G$7))*VÁHY!$H$7)+((R120*VÁHY!$I$7)+(S120*VÁHY!$J$7)+(T120*VÁHY!$K$7)+(U120*VÁHY!$L$7)+(V120*VÁHY!$M$7)+(W120*VÁHY!$N$7))+(X120*VÁHY!$O$7+Y120*VÁHY!$P$7+Z120*VÁHY!$Q$7+AA120*VÁHY!$R$7+AB120*VÁHY!$S$7+AC120*VÁHY!$T$7)+(AD120*VÁHY!$U$7+AE120*VÁHY!$V$7+AG120*VÁHY!$X$7+AH120*VÁHY!$Y$7))*(1+(AM120*VÁHY!$AD$7))+(AJ120*VÁHY!$AA$7)</f>
        <v>0</v>
      </c>
      <c r="AT120" s="272">
        <f>AS120+AS116+AS115</f>
        <v>0</v>
      </c>
      <c r="AU120" s="272">
        <f>AS120+AS116+AS115+AS114+AS113</f>
        <v>0</v>
      </c>
      <c r="AV120" s="272">
        <f>AS120+AS116+AS115+AS114+AS113+AS112+AS111</f>
        <v>0</v>
      </c>
    </row>
    <row r="121" spans="1:48" ht="21.95" customHeight="1" x14ac:dyDescent="0.2">
      <c r="A121" s="104"/>
      <c r="B121" s="31">
        <v>42745</v>
      </c>
      <c r="C121" s="334"/>
      <c r="D121" s="334"/>
      <c r="E121" s="334"/>
      <c r="F121" s="334"/>
      <c r="G121" s="334"/>
      <c r="H121" s="334"/>
      <c r="I121" s="70">
        <f t="shared" si="106"/>
        <v>0</v>
      </c>
      <c r="J121" s="70">
        <f t="shared" si="107"/>
        <v>0</v>
      </c>
      <c r="K121" s="55"/>
      <c r="L121" s="56"/>
      <c r="M121" s="57"/>
      <c r="N121" s="58"/>
      <c r="O121" s="59"/>
      <c r="P121" s="60"/>
      <c r="Q121" s="132"/>
      <c r="R121" s="61"/>
      <c r="S121" s="62"/>
      <c r="T121" s="63"/>
      <c r="U121" s="64"/>
      <c r="V121" s="65"/>
      <c r="W121" s="66"/>
      <c r="X121" s="67"/>
      <c r="Y121" s="68"/>
      <c r="Z121" s="67"/>
      <c r="AA121" s="68"/>
      <c r="AB121" s="67"/>
      <c r="AC121" s="69"/>
      <c r="AD121" s="26"/>
      <c r="AE121" s="26"/>
      <c r="AF121" s="26"/>
      <c r="AG121" s="26"/>
      <c r="AH121" s="26"/>
      <c r="AI121" s="91"/>
      <c r="AJ121" s="26"/>
      <c r="AK121" s="26"/>
      <c r="AL121" s="26"/>
      <c r="AM121" s="26"/>
      <c r="AN121" s="26"/>
      <c r="AO121" s="286">
        <f t="shared" si="108"/>
        <v>0</v>
      </c>
      <c r="AP121" s="294">
        <f t="shared" si="108"/>
        <v>0</v>
      </c>
      <c r="AQ121" s="302">
        <f t="shared" si="108"/>
        <v>0</v>
      </c>
      <c r="AR121" s="310">
        <f t="shared" si="108"/>
        <v>0</v>
      </c>
      <c r="AS121" s="272">
        <f>((((K121*VÁHY!$B$7)+(L121*VÁHY!$C$7)+(M121*VÁHY!$D$7)+(N121*VÁHY!$E$7)+(O121*VÁHY!$F$7)+(P121*VÁHY!$G$7))*VÁHY!$H$7)+((R121*VÁHY!$I$7)+(S121*VÁHY!$J$7)+(T121*VÁHY!$K$7)+(U121*VÁHY!$L$7)+(V121*VÁHY!$M$7)+(W121*VÁHY!$N$7))+(X121*VÁHY!$O$7+Y121*VÁHY!$P$7+Z121*VÁHY!$Q$7+AA121*VÁHY!$R$7+AB121*VÁHY!$S$7+AC121*VÁHY!$T$7)+(AD121*VÁHY!$U$7+AE121*VÁHY!$V$7+AG121*VÁHY!$X$7+AH121*VÁHY!$Y$7))*(1+(AM121*VÁHY!$AD$7))+(AJ121*VÁHY!$AA$7)</f>
        <v>0</v>
      </c>
      <c r="AT121" s="273">
        <f>AS121+AS120+AS116</f>
        <v>0</v>
      </c>
      <c r="AU121" s="272">
        <f>AS121+AS120+AS116+AS115+AS114</f>
        <v>0</v>
      </c>
      <c r="AV121" s="272">
        <f>AS121+AS120+AS116+AS115+AS114+AS113+AS112</f>
        <v>0</v>
      </c>
    </row>
    <row r="122" spans="1:48" ht="21.95" customHeight="1" x14ac:dyDescent="0.2">
      <c r="A122" s="104"/>
      <c r="B122" s="31">
        <v>42746</v>
      </c>
      <c r="C122" s="334"/>
      <c r="D122" s="334"/>
      <c r="E122" s="334"/>
      <c r="F122" s="334"/>
      <c r="G122" s="334"/>
      <c r="H122" s="334"/>
      <c r="I122" s="70">
        <f t="shared" si="106"/>
        <v>0</v>
      </c>
      <c r="J122" s="70">
        <f t="shared" si="107"/>
        <v>0</v>
      </c>
      <c r="K122" s="55"/>
      <c r="L122" s="56"/>
      <c r="M122" s="57"/>
      <c r="N122" s="58"/>
      <c r="O122" s="59"/>
      <c r="P122" s="60"/>
      <c r="Q122" s="132"/>
      <c r="R122" s="61"/>
      <c r="S122" s="62"/>
      <c r="T122" s="63"/>
      <c r="U122" s="64"/>
      <c r="V122" s="65"/>
      <c r="W122" s="66"/>
      <c r="X122" s="67"/>
      <c r="Y122" s="68"/>
      <c r="Z122" s="67"/>
      <c r="AA122" s="68"/>
      <c r="AB122" s="67"/>
      <c r="AC122" s="69"/>
      <c r="AD122" s="26"/>
      <c r="AE122" s="26"/>
      <c r="AF122" s="26"/>
      <c r="AG122" s="26"/>
      <c r="AH122" s="26"/>
      <c r="AI122" s="91"/>
      <c r="AJ122" s="26"/>
      <c r="AK122" s="26"/>
      <c r="AL122" s="26"/>
      <c r="AM122" s="26"/>
      <c r="AN122" s="26"/>
      <c r="AO122" s="286">
        <f t="shared" si="108"/>
        <v>0</v>
      </c>
      <c r="AP122" s="294">
        <f t="shared" si="108"/>
        <v>0</v>
      </c>
      <c r="AQ122" s="302">
        <f t="shared" si="108"/>
        <v>0</v>
      </c>
      <c r="AR122" s="310">
        <f t="shared" si="108"/>
        <v>0</v>
      </c>
      <c r="AS122" s="272">
        <f>((((K122*VÁHY!$B$7)+(L122*VÁHY!$C$7)+(M122*VÁHY!$D$7)+(N122*VÁHY!$E$7)+(O122*VÁHY!$F$7)+(P122*VÁHY!$G$7))*VÁHY!$H$7)+((R122*VÁHY!$I$7)+(S122*VÁHY!$J$7)+(T122*VÁHY!$K$7)+(U122*VÁHY!$L$7)+(V122*VÁHY!$M$7)+(W122*VÁHY!$N$7))+(X122*VÁHY!$O$7+Y122*VÁHY!$P$7+Z122*VÁHY!$Q$7+AA122*VÁHY!$R$7+AB122*VÁHY!$S$7+AC122*VÁHY!$T$7)+(AD122*VÁHY!$U$7+AE122*VÁHY!$V$7+AG122*VÁHY!$X$7+AH122*VÁHY!$Y$7))*(1+(AM122*VÁHY!$AD$7))+(AJ122*VÁHY!$AA$7)</f>
        <v>0</v>
      </c>
      <c r="AT122" s="273">
        <f>AS122+AS121+AS120</f>
        <v>0</v>
      </c>
      <c r="AU122" s="272">
        <f>AS122+AS121+AS120+AS116+AS115</f>
        <v>0</v>
      </c>
      <c r="AV122" s="272">
        <f>AS122+AS121+AS120+AS116+AS115+AS114+AS113</f>
        <v>0</v>
      </c>
    </row>
    <row r="123" spans="1:48" ht="21.95" customHeight="1" x14ac:dyDescent="0.2">
      <c r="A123" s="104"/>
      <c r="B123" s="30">
        <v>42747</v>
      </c>
      <c r="C123" s="334"/>
      <c r="D123" s="334"/>
      <c r="E123" s="334"/>
      <c r="F123" s="334"/>
      <c r="G123" s="334"/>
      <c r="H123" s="334"/>
      <c r="I123" s="70">
        <f t="shared" si="106"/>
        <v>0</v>
      </c>
      <c r="J123" s="70">
        <f t="shared" si="107"/>
        <v>0</v>
      </c>
      <c r="K123" s="55"/>
      <c r="L123" s="56"/>
      <c r="M123" s="57"/>
      <c r="N123" s="58"/>
      <c r="O123" s="59"/>
      <c r="P123" s="60"/>
      <c r="Q123" s="132"/>
      <c r="R123" s="61"/>
      <c r="S123" s="62"/>
      <c r="T123" s="63"/>
      <c r="U123" s="64"/>
      <c r="V123" s="65"/>
      <c r="W123" s="66"/>
      <c r="X123" s="67"/>
      <c r="Y123" s="68"/>
      <c r="Z123" s="67"/>
      <c r="AA123" s="68"/>
      <c r="AB123" s="67"/>
      <c r="AC123" s="69"/>
      <c r="AD123" s="26"/>
      <c r="AE123" s="26"/>
      <c r="AF123" s="26"/>
      <c r="AG123" s="26"/>
      <c r="AH123" s="26"/>
      <c r="AI123" s="91"/>
      <c r="AJ123" s="26"/>
      <c r="AK123" s="26"/>
      <c r="AL123" s="26"/>
      <c r="AM123" s="26"/>
      <c r="AN123" s="26"/>
      <c r="AO123" s="286">
        <f t="shared" si="108"/>
        <v>0</v>
      </c>
      <c r="AP123" s="294">
        <f t="shared" si="108"/>
        <v>0</v>
      </c>
      <c r="AQ123" s="302">
        <f t="shared" si="108"/>
        <v>0</v>
      </c>
      <c r="AR123" s="310">
        <f t="shared" si="108"/>
        <v>0</v>
      </c>
      <c r="AS123" s="272">
        <f>((((K123*VÁHY!$B$7)+(L123*VÁHY!$C$7)+(M123*VÁHY!$D$7)+(N123*VÁHY!$E$7)+(O123*VÁHY!$F$7)+(P123*VÁHY!$G$7))*VÁHY!$H$7)+((R123*VÁHY!$I$7)+(S123*VÁHY!$J$7)+(T123*VÁHY!$K$7)+(U123*VÁHY!$L$7)+(V123*VÁHY!$M$7)+(W123*VÁHY!$N$7))+(X123*VÁHY!$O$7+Y123*VÁHY!$P$7+Z123*VÁHY!$Q$7+AA123*VÁHY!$R$7+AB123*VÁHY!$S$7+AC123*VÁHY!$T$7)+(AD123*VÁHY!$U$7+AE123*VÁHY!$V$7+AG123*VÁHY!$X$7+AH123*VÁHY!$Y$7))*(1+(AM123*VÁHY!$AD$7))+(AJ123*VÁHY!$AA$7)</f>
        <v>0</v>
      </c>
      <c r="AT123" s="273">
        <f>AS123+AS122+AS121</f>
        <v>0</v>
      </c>
      <c r="AU123" s="272">
        <f>AS123+AS122+AS121+AS120+AS116</f>
        <v>0</v>
      </c>
      <c r="AV123" s="272">
        <f>AS123+AS122+AS121+AS120+AS116+AS115+AS114</f>
        <v>0</v>
      </c>
    </row>
    <row r="124" spans="1:48" ht="21.95" customHeight="1" x14ac:dyDescent="0.2">
      <c r="A124" s="104"/>
      <c r="B124" s="31">
        <v>42748</v>
      </c>
      <c r="C124" s="334"/>
      <c r="D124" s="334"/>
      <c r="E124" s="334"/>
      <c r="F124" s="334"/>
      <c r="G124" s="334"/>
      <c r="H124" s="334"/>
      <c r="I124" s="70">
        <f t="shared" si="106"/>
        <v>0</v>
      </c>
      <c r="J124" s="70">
        <f t="shared" si="107"/>
        <v>0</v>
      </c>
      <c r="K124" s="55"/>
      <c r="L124" s="56"/>
      <c r="M124" s="57"/>
      <c r="N124" s="58"/>
      <c r="O124" s="59"/>
      <c r="P124" s="60"/>
      <c r="Q124" s="132"/>
      <c r="R124" s="61"/>
      <c r="S124" s="62"/>
      <c r="T124" s="63"/>
      <c r="U124" s="64"/>
      <c r="V124" s="65"/>
      <c r="W124" s="66"/>
      <c r="X124" s="67"/>
      <c r="Y124" s="68"/>
      <c r="Z124" s="67"/>
      <c r="AA124" s="68"/>
      <c r="AB124" s="67"/>
      <c r="AC124" s="69"/>
      <c r="AD124" s="26"/>
      <c r="AE124" s="26"/>
      <c r="AF124" s="26"/>
      <c r="AG124" s="26"/>
      <c r="AH124" s="26"/>
      <c r="AI124" s="91"/>
      <c r="AJ124" s="26"/>
      <c r="AK124" s="26"/>
      <c r="AL124" s="26"/>
      <c r="AM124" s="26"/>
      <c r="AN124" s="26"/>
      <c r="AO124" s="286">
        <f t="shared" si="108"/>
        <v>0</v>
      </c>
      <c r="AP124" s="294">
        <f t="shared" si="108"/>
        <v>0</v>
      </c>
      <c r="AQ124" s="302">
        <f t="shared" si="108"/>
        <v>0</v>
      </c>
      <c r="AR124" s="310">
        <f t="shared" si="108"/>
        <v>0</v>
      </c>
      <c r="AS124" s="272">
        <f>((((K124*VÁHY!$B$7)+(L124*VÁHY!$C$7)+(M124*VÁHY!$D$7)+(N124*VÁHY!$E$7)+(O124*VÁHY!$F$7)+(P124*VÁHY!$G$7))*VÁHY!$H$7)+((R124*VÁHY!$I$7)+(S124*VÁHY!$J$7)+(T124*VÁHY!$K$7)+(U124*VÁHY!$L$7)+(V124*VÁHY!$M$7)+(W124*VÁHY!$N$7))+(X124*VÁHY!$O$7+Y124*VÁHY!$P$7+Z124*VÁHY!$Q$7+AA124*VÁHY!$R$7+AB124*VÁHY!$S$7+AC124*VÁHY!$T$7)+(AD124*VÁHY!$U$7+AE124*VÁHY!$V$7+AG124*VÁHY!$X$7+AH124*VÁHY!$Y$7))*(1+(AM124*VÁHY!$AD$7))+(AJ124*VÁHY!$AA$7)</f>
        <v>0</v>
      </c>
      <c r="AT124" s="273">
        <f>AS124+AS123+AS122</f>
        <v>0</v>
      </c>
      <c r="AU124" s="272">
        <f t="shared" ref="AU124:AU126" si="109">AS124+AS123+AS122+AS121+AS120</f>
        <v>0</v>
      </c>
      <c r="AV124" s="272">
        <f>AS124+AS123+AS122+AS121+AS120+AS116+AS115</f>
        <v>0</v>
      </c>
    </row>
    <row r="125" spans="1:48" ht="21.95" customHeight="1" x14ac:dyDescent="0.2">
      <c r="A125" s="104"/>
      <c r="B125" s="31">
        <v>42749</v>
      </c>
      <c r="C125" s="334"/>
      <c r="D125" s="334"/>
      <c r="E125" s="334"/>
      <c r="F125" s="334"/>
      <c r="G125" s="334"/>
      <c r="H125" s="334"/>
      <c r="I125" s="70">
        <f t="shared" si="106"/>
        <v>0</v>
      </c>
      <c r="J125" s="70">
        <f t="shared" si="107"/>
        <v>0</v>
      </c>
      <c r="K125" s="55"/>
      <c r="L125" s="56"/>
      <c r="M125" s="57"/>
      <c r="N125" s="58"/>
      <c r="O125" s="59"/>
      <c r="P125" s="60"/>
      <c r="Q125" s="132"/>
      <c r="R125" s="61"/>
      <c r="S125" s="62"/>
      <c r="T125" s="63"/>
      <c r="U125" s="64"/>
      <c r="V125" s="65"/>
      <c r="W125" s="66"/>
      <c r="X125" s="67"/>
      <c r="Y125" s="68"/>
      <c r="Z125" s="67"/>
      <c r="AA125" s="68"/>
      <c r="AB125" s="67"/>
      <c r="AC125" s="69"/>
      <c r="AD125" s="26"/>
      <c r="AE125" s="26"/>
      <c r="AF125" s="26"/>
      <c r="AG125" s="26"/>
      <c r="AH125" s="26"/>
      <c r="AI125" s="91"/>
      <c r="AJ125" s="26"/>
      <c r="AK125" s="26"/>
      <c r="AL125" s="26"/>
      <c r="AM125" s="26"/>
      <c r="AN125" s="26"/>
      <c r="AO125" s="286">
        <f t="shared" si="108"/>
        <v>0</v>
      </c>
      <c r="AP125" s="294">
        <f t="shared" si="108"/>
        <v>0</v>
      </c>
      <c r="AQ125" s="302">
        <f t="shared" si="108"/>
        <v>0</v>
      </c>
      <c r="AR125" s="310">
        <f t="shared" si="108"/>
        <v>0</v>
      </c>
      <c r="AS125" s="272">
        <f>((((K125*VÁHY!$B$7)+(L125*VÁHY!$C$7)+(M125*VÁHY!$D$7)+(N125*VÁHY!$E$7)+(O125*VÁHY!$F$7)+(P125*VÁHY!$G$7))*VÁHY!$H$7)+((R125*VÁHY!$I$7)+(S125*VÁHY!$J$7)+(T125*VÁHY!$K$7)+(U125*VÁHY!$L$7)+(V125*VÁHY!$M$7)+(W125*VÁHY!$N$7))+(X125*VÁHY!$O$7+Y125*VÁHY!$P$7+Z125*VÁHY!$Q$7+AA125*VÁHY!$R$7+AB125*VÁHY!$S$7+AC125*VÁHY!$T$7)+(AD125*VÁHY!$U$7+AE125*VÁHY!$V$7+AG125*VÁHY!$X$7+AH125*VÁHY!$Y$7))*(1+(AM125*VÁHY!$AD$7))+(AJ125*VÁHY!$AA$7)</f>
        <v>0</v>
      </c>
      <c r="AT125" s="273">
        <f>AS125+AS124+AS123</f>
        <v>0</v>
      </c>
      <c r="AU125" s="272">
        <f t="shared" si="109"/>
        <v>0</v>
      </c>
      <c r="AV125" s="272">
        <f>AS125+AS124+AS123+AS122+AS121+AS120+AS116</f>
        <v>0</v>
      </c>
    </row>
    <row r="126" spans="1:48" ht="21.95" customHeight="1" thickBot="1" x14ac:dyDescent="0.25">
      <c r="A126" s="104"/>
      <c r="B126" s="30">
        <v>42750</v>
      </c>
      <c r="C126" s="335"/>
      <c r="D126" s="335"/>
      <c r="E126" s="335"/>
      <c r="F126" s="334"/>
      <c r="G126" s="334"/>
      <c r="H126" s="334"/>
      <c r="I126" s="70">
        <f t="shared" si="106"/>
        <v>0</v>
      </c>
      <c r="J126" s="70">
        <f t="shared" si="107"/>
        <v>0</v>
      </c>
      <c r="K126" s="55"/>
      <c r="L126" s="56"/>
      <c r="M126" s="57"/>
      <c r="N126" s="58"/>
      <c r="O126" s="59"/>
      <c r="P126" s="60"/>
      <c r="Q126" s="132"/>
      <c r="R126" s="61"/>
      <c r="S126" s="62"/>
      <c r="T126" s="63"/>
      <c r="U126" s="64"/>
      <c r="V126" s="65"/>
      <c r="W126" s="66"/>
      <c r="X126" s="67"/>
      <c r="Y126" s="68"/>
      <c r="Z126" s="67"/>
      <c r="AA126" s="68"/>
      <c r="AB126" s="67"/>
      <c r="AC126" s="69"/>
      <c r="AD126" s="26"/>
      <c r="AE126" s="26"/>
      <c r="AF126" s="26"/>
      <c r="AG126" s="26"/>
      <c r="AH126" s="26"/>
      <c r="AI126" s="91"/>
      <c r="AJ126" s="26"/>
      <c r="AK126" s="26"/>
      <c r="AL126" s="26"/>
      <c r="AM126" s="26"/>
      <c r="AN126" s="26"/>
      <c r="AO126" s="286">
        <f t="shared" si="108"/>
        <v>0</v>
      </c>
      <c r="AP126" s="294">
        <f t="shared" si="108"/>
        <v>0</v>
      </c>
      <c r="AQ126" s="302">
        <f t="shared" si="108"/>
        <v>0</v>
      </c>
      <c r="AR126" s="310">
        <f t="shared" si="108"/>
        <v>0</v>
      </c>
      <c r="AS126" s="272">
        <f>((((K126*VÁHY!$B$7)+(L126*VÁHY!$C$7)+(M126*VÁHY!$D$7)+(N126*VÁHY!$E$7)+(O126*VÁHY!$F$7)+(P126*VÁHY!$G$7))*VÁHY!$H$7)+((R126*VÁHY!$I$7)+(S126*VÁHY!$J$7)+(T126*VÁHY!$K$7)+(U126*VÁHY!$L$7)+(V126*VÁHY!$M$7)+(W126*VÁHY!$N$7))+(X126*VÁHY!$O$7+Y126*VÁHY!$P$7+Z126*VÁHY!$Q$7+AA126*VÁHY!$R$7+AB126*VÁHY!$S$7+AC126*VÁHY!$T$7)+(AD126*VÁHY!$U$7+AE126*VÁHY!$V$7+AG126*VÁHY!$X$7+AH126*VÁHY!$Y$7))*(1+(AM126*VÁHY!$AD$7))+(AJ126*VÁHY!$AA$7)</f>
        <v>0</v>
      </c>
      <c r="AT126" s="273">
        <f>AS126+AS125+AS124</f>
        <v>0</v>
      </c>
      <c r="AU126" s="272">
        <f t="shared" si="109"/>
        <v>0</v>
      </c>
      <c r="AV126" s="272">
        <f t="shared" ref="AV126" si="110">AS126+AS125+AS124+AS123+AS122+AS121+AS120</f>
        <v>0</v>
      </c>
    </row>
    <row r="127" spans="1:48" ht="14.25" thickTop="1" thickBot="1" x14ac:dyDescent="0.25">
      <c r="A127" s="105"/>
      <c r="B127" s="106"/>
      <c r="C127" s="114" t="e">
        <f>(L119+M119+N119+S119+T119+U119)/J119</f>
        <v>#DIV/0!</v>
      </c>
      <c r="D127" s="107" t="e">
        <f>(O119+P119+V119+W119+Y119+AA119)/(K119+L119+M119+N119+O119+P119+R119+S119+T119+U119+V119+W119+X119+Y119+Z119+AA119+AB119+AC119)</f>
        <v>#DIV/0!</v>
      </c>
      <c r="E127" s="108" t="e">
        <f>(K119+L119+M119+N119+O119+P119)/J119</f>
        <v>#DIV/0!</v>
      </c>
      <c r="F127" s="109" t="e">
        <f>1-J119/I119</f>
        <v>#DIV/0!</v>
      </c>
      <c r="G127" s="125" t="e">
        <f>Q119/J119</f>
        <v>#DIV/0!</v>
      </c>
      <c r="H127" s="127">
        <f>I119/(MAKROPLAN!E14)</f>
        <v>0</v>
      </c>
      <c r="I127" s="110"/>
      <c r="J127" s="111"/>
      <c r="K127" s="111"/>
      <c r="L127" s="111"/>
      <c r="M127" s="111"/>
      <c r="N127" s="111"/>
      <c r="O127" s="110"/>
      <c r="P127" s="111"/>
      <c r="Q127" s="111"/>
      <c r="R127" s="111"/>
      <c r="S127" s="111"/>
      <c r="T127" s="111"/>
      <c r="U127" s="111"/>
      <c r="V127" s="110"/>
      <c r="W127" s="111"/>
      <c r="X127" s="111"/>
      <c r="Y127" s="111"/>
      <c r="Z127" s="111"/>
      <c r="AA127" s="111"/>
      <c r="AB127" s="110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</row>
    <row r="128" spans="1:48" ht="13.5" thickTop="1" x14ac:dyDescent="0.2">
      <c r="A128" s="112"/>
      <c r="B128" s="106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</row>
    <row r="129" spans="1:48" ht="20.25" x14ac:dyDescent="0.2">
      <c r="A129" s="100"/>
      <c r="B129" s="12"/>
      <c r="C129" s="355" t="s">
        <v>137</v>
      </c>
      <c r="D129" s="355"/>
      <c r="E129" s="355"/>
      <c r="F129" s="355" t="s">
        <v>73</v>
      </c>
      <c r="G129" s="355"/>
      <c r="H129" s="355"/>
      <c r="I129" s="70">
        <f>(K129+L129+M129+N129+O129+P129+R129+S129+T129+U129+V129+W129+AD129+AE129+AG129+(AH129/4)+X129+Y129+Z129+AA129+AB129+AC129)</f>
        <v>0</v>
      </c>
      <c r="J129" s="70">
        <f>(K129+L129+M129+N129+O129+P129+R129+S129+T129+U129+V129+W129)</f>
        <v>0</v>
      </c>
      <c r="K129" s="71">
        <f t="shared" ref="K129:AJ129" si="111">SUM(K130:K136)/60</f>
        <v>0</v>
      </c>
      <c r="L129" s="72">
        <f t="shared" si="111"/>
        <v>0</v>
      </c>
      <c r="M129" s="73">
        <f t="shared" si="111"/>
        <v>0</v>
      </c>
      <c r="N129" s="74">
        <f t="shared" si="111"/>
        <v>0</v>
      </c>
      <c r="O129" s="75">
        <f t="shared" si="111"/>
        <v>0</v>
      </c>
      <c r="P129" s="76">
        <f t="shared" si="111"/>
        <v>0</v>
      </c>
      <c r="Q129" s="130">
        <f t="shared" si="111"/>
        <v>0</v>
      </c>
      <c r="R129" s="77">
        <f t="shared" si="111"/>
        <v>0</v>
      </c>
      <c r="S129" s="78">
        <f t="shared" si="111"/>
        <v>0</v>
      </c>
      <c r="T129" s="79">
        <f t="shared" si="111"/>
        <v>0</v>
      </c>
      <c r="U129" s="80">
        <f t="shared" si="111"/>
        <v>0</v>
      </c>
      <c r="V129" s="81">
        <f t="shared" si="111"/>
        <v>0</v>
      </c>
      <c r="W129" s="82">
        <f t="shared" si="111"/>
        <v>0</v>
      </c>
      <c r="X129" s="83">
        <f t="shared" si="111"/>
        <v>0</v>
      </c>
      <c r="Y129" s="84">
        <f t="shared" si="111"/>
        <v>0</v>
      </c>
      <c r="Z129" s="83">
        <f t="shared" si="111"/>
        <v>0</v>
      </c>
      <c r="AA129" s="84">
        <f t="shared" si="111"/>
        <v>0</v>
      </c>
      <c r="AB129" s="83">
        <f t="shared" si="111"/>
        <v>0</v>
      </c>
      <c r="AC129" s="85">
        <f t="shared" si="111"/>
        <v>0</v>
      </c>
      <c r="AD129" s="86">
        <f t="shared" si="111"/>
        <v>0</v>
      </c>
      <c r="AE129" s="86">
        <f t="shared" si="111"/>
        <v>0</v>
      </c>
      <c r="AF129" s="86">
        <f t="shared" si="111"/>
        <v>0</v>
      </c>
      <c r="AG129" s="86">
        <f t="shared" si="111"/>
        <v>0</v>
      </c>
      <c r="AH129" s="86">
        <f t="shared" si="111"/>
        <v>0</v>
      </c>
      <c r="AI129" s="89">
        <f t="shared" si="111"/>
        <v>0</v>
      </c>
      <c r="AJ129" s="86">
        <f t="shared" si="111"/>
        <v>0</v>
      </c>
      <c r="AK129" s="24">
        <f t="shared" ref="AK129" si="112">SUM(AK130:AK136)</f>
        <v>0</v>
      </c>
      <c r="AL129" s="24">
        <f t="shared" ref="AL129:AN129" si="113">SUM(AL130:AL136)</f>
        <v>0</v>
      </c>
      <c r="AM129" s="24">
        <f t="shared" si="113"/>
        <v>0</v>
      </c>
      <c r="AN129" s="24">
        <f t="shared" si="113"/>
        <v>0</v>
      </c>
      <c r="AO129" s="280">
        <f>VÁHY!$AF$7</f>
        <v>2.5714285714285716</v>
      </c>
      <c r="AP129" s="291">
        <f>VÁHY!$AG$7</f>
        <v>6.7499999999999991</v>
      </c>
      <c r="AQ129" s="299">
        <f>VÁHY!$AH$7</f>
        <v>9.6428571428571406</v>
      </c>
      <c r="AR129" s="307">
        <f>VÁHY!$AI$7</f>
        <v>11.25</v>
      </c>
    </row>
    <row r="130" spans="1:48" ht="21.95" customHeight="1" x14ac:dyDescent="0.2">
      <c r="A130" s="103"/>
      <c r="B130" s="30">
        <v>42751</v>
      </c>
      <c r="C130" s="334"/>
      <c r="D130" s="334"/>
      <c r="E130" s="334"/>
      <c r="F130" s="334"/>
      <c r="G130" s="334"/>
      <c r="H130" s="334"/>
      <c r="I130" s="70">
        <f t="shared" ref="I130:I136" si="114">(K130+L130+M130+N130+O130+P130+R130+S130+T130+U130+V130+W130+AD130+AE130+AG130+(AH130/4)+X130+Y130+Z130+AA130+AB130+AC130)/60</f>
        <v>0</v>
      </c>
      <c r="J130" s="70">
        <f t="shared" ref="J130:J136" si="115">(K130+L130+M130+N130+O130+P130+R130+S130+T130+U130+V130+W130)/60</f>
        <v>0</v>
      </c>
      <c r="K130" s="40"/>
      <c r="L130" s="41"/>
      <c r="M130" s="42"/>
      <c r="N130" s="43"/>
      <c r="O130" s="44"/>
      <c r="P130" s="45"/>
      <c r="Q130" s="131"/>
      <c r="R130" s="46"/>
      <c r="S130" s="47"/>
      <c r="T130" s="48"/>
      <c r="U130" s="49"/>
      <c r="V130" s="50"/>
      <c r="W130" s="51"/>
      <c r="X130" s="52"/>
      <c r="Y130" s="53"/>
      <c r="Z130" s="52"/>
      <c r="AA130" s="53"/>
      <c r="AB130" s="52"/>
      <c r="AC130" s="54"/>
      <c r="AD130" s="25"/>
      <c r="AE130" s="25"/>
      <c r="AF130" s="25"/>
      <c r="AG130" s="25"/>
      <c r="AH130" s="25"/>
      <c r="AI130" s="90"/>
      <c r="AJ130" s="25"/>
      <c r="AK130" s="25"/>
      <c r="AL130" s="25"/>
      <c r="AM130" s="25"/>
      <c r="AN130" s="25"/>
      <c r="AO130" s="286">
        <f t="shared" ref="AO130:AR136" si="116">AS130/60</f>
        <v>0</v>
      </c>
      <c r="AP130" s="294">
        <f t="shared" si="116"/>
        <v>0</v>
      </c>
      <c r="AQ130" s="302">
        <f t="shared" si="116"/>
        <v>0</v>
      </c>
      <c r="AR130" s="310">
        <f t="shared" si="116"/>
        <v>0</v>
      </c>
      <c r="AS130" s="272">
        <f>((((K130*VÁHY!$B$7)+(L130*VÁHY!$C$7)+(M130*VÁHY!$D$7)+(N130*VÁHY!$E$7)+(O130*VÁHY!$F$7)+(P130*VÁHY!$G$7))*VÁHY!$H$7)+((R130*VÁHY!$I$7)+(S130*VÁHY!$J$7)+(T130*VÁHY!$K$7)+(U130*VÁHY!$L$7)+(V130*VÁHY!$M$7)+(W130*VÁHY!$N$7))+(X130*VÁHY!$O$7+Y130*VÁHY!$P$7+Z130*VÁHY!$Q$7+AA130*VÁHY!$R$7+AB130*VÁHY!$S$7+AC130*VÁHY!$T$7)+(AD130*VÁHY!$U$7+AE130*VÁHY!$V$7+AG130*VÁHY!$X$7+AH130*VÁHY!$Y$7))*(1+(AM130*VÁHY!$AD$7))+(AJ130*VÁHY!$AA$7)</f>
        <v>0</v>
      </c>
      <c r="AT130" s="272">
        <f>AS130+AS126+AS125</f>
        <v>0</v>
      </c>
      <c r="AU130" s="272">
        <f>AS130+AS126+AS125+AS124+AS123</f>
        <v>0</v>
      </c>
      <c r="AV130" s="272">
        <f>AS130+AS126+AS125+AS124+AS123+AS122+AS121</f>
        <v>0</v>
      </c>
    </row>
    <row r="131" spans="1:48" ht="21.95" customHeight="1" x14ac:dyDescent="0.2">
      <c r="A131" s="104"/>
      <c r="B131" s="31">
        <v>42752</v>
      </c>
      <c r="C131" s="334"/>
      <c r="D131" s="334"/>
      <c r="E131" s="334"/>
      <c r="F131" s="334"/>
      <c r="G131" s="334"/>
      <c r="H131" s="334"/>
      <c r="I131" s="70">
        <f t="shared" si="114"/>
        <v>0</v>
      </c>
      <c r="J131" s="70">
        <f t="shared" si="115"/>
        <v>0</v>
      </c>
      <c r="K131" s="55"/>
      <c r="L131" s="56"/>
      <c r="M131" s="57"/>
      <c r="N131" s="58"/>
      <c r="O131" s="59"/>
      <c r="P131" s="60"/>
      <c r="Q131" s="132"/>
      <c r="R131" s="61"/>
      <c r="S131" s="62"/>
      <c r="T131" s="63"/>
      <c r="U131" s="64"/>
      <c r="V131" s="65"/>
      <c r="W131" s="66"/>
      <c r="X131" s="67"/>
      <c r="Y131" s="68"/>
      <c r="Z131" s="67"/>
      <c r="AA131" s="68"/>
      <c r="AB131" s="67"/>
      <c r="AC131" s="69"/>
      <c r="AD131" s="26"/>
      <c r="AE131" s="26"/>
      <c r="AF131" s="26"/>
      <c r="AG131" s="26"/>
      <c r="AH131" s="26"/>
      <c r="AI131" s="91"/>
      <c r="AJ131" s="26"/>
      <c r="AK131" s="26"/>
      <c r="AL131" s="26"/>
      <c r="AM131" s="26"/>
      <c r="AN131" s="26"/>
      <c r="AO131" s="286">
        <f t="shared" si="116"/>
        <v>0</v>
      </c>
      <c r="AP131" s="294">
        <f t="shared" si="116"/>
        <v>0</v>
      </c>
      <c r="AQ131" s="302">
        <f t="shared" si="116"/>
        <v>0</v>
      </c>
      <c r="AR131" s="310">
        <f t="shared" si="116"/>
        <v>0</v>
      </c>
      <c r="AS131" s="272">
        <f>((((K131*VÁHY!$B$7)+(L131*VÁHY!$C$7)+(M131*VÁHY!$D$7)+(N131*VÁHY!$E$7)+(O131*VÁHY!$F$7)+(P131*VÁHY!$G$7))*VÁHY!$H$7)+((R131*VÁHY!$I$7)+(S131*VÁHY!$J$7)+(T131*VÁHY!$K$7)+(U131*VÁHY!$L$7)+(V131*VÁHY!$M$7)+(W131*VÁHY!$N$7))+(X131*VÁHY!$O$7+Y131*VÁHY!$P$7+Z131*VÁHY!$Q$7+AA131*VÁHY!$R$7+AB131*VÁHY!$S$7+AC131*VÁHY!$T$7)+(AD131*VÁHY!$U$7+AE131*VÁHY!$V$7+AG131*VÁHY!$X$7+AH131*VÁHY!$Y$7))*(1+(AM131*VÁHY!$AD$7))+(AJ131*VÁHY!$AA$7)</f>
        <v>0</v>
      </c>
      <c r="AT131" s="273">
        <f>AS131+AS130+AS126</f>
        <v>0</v>
      </c>
      <c r="AU131" s="272">
        <f>AS131+AS130+AS126+AS125+AS124</f>
        <v>0</v>
      </c>
      <c r="AV131" s="272">
        <f>AS131+AS130+AS126+AS125+AS124+AS123+AS122</f>
        <v>0</v>
      </c>
    </row>
    <row r="132" spans="1:48" ht="21.95" customHeight="1" x14ac:dyDescent="0.2">
      <c r="A132" s="104"/>
      <c r="B132" s="31">
        <v>42753</v>
      </c>
      <c r="C132" s="334"/>
      <c r="D132" s="334"/>
      <c r="E132" s="334"/>
      <c r="F132" s="334"/>
      <c r="G132" s="334"/>
      <c r="H132" s="334"/>
      <c r="I132" s="70">
        <f t="shared" si="114"/>
        <v>0</v>
      </c>
      <c r="J132" s="70">
        <f t="shared" si="115"/>
        <v>0</v>
      </c>
      <c r="K132" s="55"/>
      <c r="L132" s="56"/>
      <c r="M132" s="57"/>
      <c r="N132" s="58"/>
      <c r="O132" s="59"/>
      <c r="P132" s="60"/>
      <c r="Q132" s="132"/>
      <c r="R132" s="61"/>
      <c r="S132" s="62"/>
      <c r="T132" s="63"/>
      <c r="U132" s="64"/>
      <c r="V132" s="65"/>
      <c r="W132" s="66"/>
      <c r="X132" s="67"/>
      <c r="Y132" s="68"/>
      <c r="Z132" s="67"/>
      <c r="AA132" s="68"/>
      <c r="AB132" s="67"/>
      <c r="AC132" s="69"/>
      <c r="AD132" s="26"/>
      <c r="AE132" s="26"/>
      <c r="AF132" s="26"/>
      <c r="AG132" s="26"/>
      <c r="AH132" s="26"/>
      <c r="AI132" s="91"/>
      <c r="AJ132" s="26"/>
      <c r="AK132" s="26"/>
      <c r="AL132" s="26"/>
      <c r="AM132" s="26"/>
      <c r="AN132" s="26"/>
      <c r="AO132" s="286">
        <f t="shared" si="116"/>
        <v>0</v>
      </c>
      <c r="AP132" s="294">
        <f t="shared" si="116"/>
        <v>0</v>
      </c>
      <c r="AQ132" s="302">
        <f t="shared" si="116"/>
        <v>0</v>
      </c>
      <c r="AR132" s="310">
        <f t="shared" si="116"/>
        <v>0</v>
      </c>
      <c r="AS132" s="272">
        <f>((((K132*VÁHY!$B$7)+(L132*VÁHY!$C$7)+(M132*VÁHY!$D$7)+(N132*VÁHY!$E$7)+(O132*VÁHY!$F$7)+(P132*VÁHY!$G$7))*VÁHY!$H$7)+((R132*VÁHY!$I$7)+(S132*VÁHY!$J$7)+(T132*VÁHY!$K$7)+(U132*VÁHY!$L$7)+(V132*VÁHY!$M$7)+(W132*VÁHY!$N$7))+(X132*VÁHY!$O$7+Y132*VÁHY!$P$7+Z132*VÁHY!$Q$7+AA132*VÁHY!$R$7+AB132*VÁHY!$S$7+AC132*VÁHY!$T$7)+(AD132*VÁHY!$U$7+AE132*VÁHY!$V$7+AG132*VÁHY!$X$7+AH132*VÁHY!$Y$7))*(1+(AM132*VÁHY!$AD$7))+(AJ132*VÁHY!$AA$7)</f>
        <v>0</v>
      </c>
      <c r="AT132" s="273">
        <f>AS132+AS131+AS130</f>
        <v>0</v>
      </c>
      <c r="AU132" s="272">
        <f>AS132+AS131+AS130+AS126+AS125</f>
        <v>0</v>
      </c>
      <c r="AV132" s="272">
        <f>AS132+AS131+AS130+AS126+AS125+AS124+AS123</f>
        <v>0</v>
      </c>
    </row>
    <row r="133" spans="1:48" ht="21.95" customHeight="1" x14ac:dyDescent="0.2">
      <c r="A133" s="104"/>
      <c r="B133" s="30">
        <v>42754</v>
      </c>
      <c r="C133" s="334"/>
      <c r="D133" s="334"/>
      <c r="E133" s="334"/>
      <c r="F133" s="334"/>
      <c r="G133" s="334"/>
      <c r="H133" s="334"/>
      <c r="I133" s="70">
        <f t="shared" si="114"/>
        <v>0</v>
      </c>
      <c r="J133" s="70">
        <f t="shared" si="115"/>
        <v>0</v>
      </c>
      <c r="K133" s="55"/>
      <c r="L133" s="56"/>
      <c r="M133" s="57"/>
      <c r="N133" s="58"/>
      <c r="O133" s="59"/>
      <c r="P133" s="60"/>
      <c r="Q133" s="132"/>
      <c r="R133" s="61"/>
      <c r="S133" s="62"/>
      <c r="T133" s="63"/>
      <c r="U133" s="64"/>
      <c r="V133" s="65"/>
      <c r="W133" s="66"/>
      <c r="X133" s="67"/>
      <c r="Y133" s="68"/>
      <c r="Z133" s="67"/>
      <c r="AA133" s="68"/>
      <c r="AB133" s="67"/>
      <c r="AC133" s="69"/>
      <c r="AD133" s="26"/>
      <c r="AE133" s="26"/>
      <c r="AF133" s="26"/>
      <c r="AG133" s="26"/>
      <c r="AH133" s="26"/>
      <c r="AI133" s="91"/>
      <c r="AJ133" s="26"/>
      <c r="AK133" s="26"/>
      <c r="AL133" s="26"/>
      <c r="AM133" s="26"/>
      <c r="AN133" s="26"/>
      <c r="AO133" s="286">
        <f t="shared" si="116"/>
        <v>0</v>
      </c>
      <c r="AP133" s="294">
        <f t="shared" si="116"/>
        <v>0</v>
      </c>
      <c r="AQ133" s="302">
        <f t="shared" si="116"/>
        <v>0</v>
      </c>
      <c r="AR133" s="310">
        <f t="shared" si="116"/>
        <v>0</v>
      </c>
      <c r="AS133" s="272">
        <f>((((K133*VÁHY!$B$7)+(L133*VÁHY!$C$7)+(M133*VÁHY!$D$7)+(N133*VÁHY!$E$7)+(O133*VÁHY!$F$7)+(P133*VÁHY!$G$7))*VÁHY!$H$7)+((R133*VÁHY!$I$7)+(S133*VÁHY!$J$7)+(T133*VÁHY!$K$7)+(U133*VÁHY!$L$7)+(V133*VÁHY!$M$7)+(W133*VÁHY!$N$7))+(X133*VÁHY!$O$7+Y133*VÁHY!$P$7+Z133*VÁHY!$Q$7+AA133*VÁHY!$R$7+AB133*VÁHY!$S$7+AC133*VÁHY!$T$7)+(AD133*VÁHY!$U$7+AE133*VÁHY!$V$7+AG133*VÁHY!$X$7+AH133*VÁHY!$Y$7))*(1+(AM133*VÁHY!$AD$7))+(AJ133*VÁHY!$AA$7)</f>
        <v>0</v>
      </c>
      <c r="AT133" s="273">
        <f>AS133+AS132+AS131</f>
        <v>0</v>
      </c>
      <c r="AU133" s="272">
        <f>AS133+AS132+AS131+AS130+AS126</f>
        <v>0</v>
      </c>
      <c r="AV133" s="272">
        <f>AS133+AS132+AS131+AS130+AS126+AS125+AS124</f>
        <v>0</v>
      </c>
    </row>
    <row r="134" spans="1:48" ht="21.95" customHeight="1" x14ac:dyDescent="0.2">
      <c r="A134" s="104"/>
      <c r="B134" s="31">
        <v>42755</v>
      </c>
      <c r="C134" s="334"/>
      <c r="D134" s="334"/>
      <c r="E134" s="334"/>
      <c r="F134" s="334"/>
      <c r="G134" s="334"/>
      <c r="H134" s="334"/>
      <c r="I134" s="70">
        <f t="shared" si="114"/>
        <v>0</v>
      </c>
      <c r="J134" s="70">
        <f t="shared" si="115"/>
        <v>0</v>
      </c>
      <c r="K134" s="55"/>
      <c r="L134" s="56"/>
      <c r="M134" s="57"/>
      <c r="N134" s="58"/>
      <c r="O134" s="59"/>
      <c r="P134" s="60"/>
      <c r="Q134" s="132"/>
      <c r="R134" s="61"/>
      <c r="S134" s="62"/>
      <c r="T134" s="63"/>
      <c r="U134" s="64"/>
      <c r="V134" s="65"/>
      <c r="W134" s="66"/>
      <c r="X134" s="67"/>
      <c r="Y134" s="68"/>
      <c r="Z134" s="67"/>
      <c r="AA134" s="68"/>
      <c r="AB134" s="67"/>
      <c r="AC134" s="69"/>
      <c r="AD134" s="26"/>
      <c r="AE134" s="26"/>
      <c r="AF134" s="26"/>
      <c r="AG134" s="26"/>
      <c r="AH134" s="26"/>
      <c r="AI134" s="91"/>
      <c r="AJ134" s="26"/>
      <c r="AK134" s="26"/>
      <c r="AL134" s="26"/>
      <c r="AM134" s="26"/>
      <c r="AN134" s="26"/>
      <c r="AO134" s="286">
        <f t="shared" si="116"/>
        <v>0</v>
      </c>
      <c r="AP134" s="294">
        <f t="shared" si="116"/>
        <v>0</v>
      </c>
      <c r="AQ134" s="302">
        <f t="shared" si="116"/>
        <v>0</v>
      </c>
      <c r="AR134" s="310">
        <f t="shared" si="116"/>
        <v>0</v>
      </c>
      <c r="AS134" s="272">
        <f>((((K134*VÁHY!$B$7)+(L134*VÁHY!$C$7)+(M134*VÁHY!$D$7)+(N134*VÁHY!$E$7)+(O134*VÁHY!$F$7)+(P134*VÁHY!$G$7))*VÁHY!$H$7)+((R134*VÁHY!$I$7)+(S134*VÁHY!$J$7)+(T134*VÁHY!$K$7)+(U134*VÁHY!$L$7)+(V134*VÁHY!$M$7)+(W134*VÁHY!$N$7))+(X134*VÁHY!$O$7+Y134*VÁHY!$P$7+Z134*VÁHY!$Q$7+AA134*VÁHY!$R$7+AB134*VÁHY!$S$7+AC134*VÁHY!$T$7)+(AD134*VÁHY!$U$7+AE134*VÁHY!$V$7+AG134*VÁHY!$X$7+AH134*VÁHY!$Y$7))*(1+(AM134*VÁHY!$AD$7))+(AJ134*VÁHY!$AA$7)</f>
        <v>0</v>
      </c>
      <c r="AT134" s="273">
        <f>AS134+AS133+AS132</f>
        <v>0</v>
      </c>
      <c r="AU134" s="272">
        <f t="shared" ref="AU134:AU136" si="117">AS134+AS133+AS132+AS131+AS130</f>
        <v>0</v>
      </c>
      <c r="AV134" s="272">
        <f>AS134+AS133+AS132+AS131+AS130+AS126+AS125</f>
        <v>0</v>
      </c>
    </row>
    <row r="135" spans="1:48" ht="21.95" customHeight="1" x14ac:dyDescent="0.2">
      <c r="A135" s="104"/>
      <c r="B135" s="31">
        <v>42756</v>
      </c>
      <c r="C135" s="334"/>
      <c r="D135" s="334"/>
      <c r="E135" s="334"/>
      <c r="F135" s="334"/>
      <c r="G135" s="334"/>
      <c r="H135" s="334"/>
      <c r="I135" s="70">
        <f t="shared" si="114"/>
        <v>0</v>
      </c>
      <c r="J135" s="70">
        <f t="shared" si="115"/>
        <v>0</v>
      </c>
      <c r="K135" s="55"/>
      <c r="L135" s="56"/>
      <c r="M135" s="57"/>
      <c r="N135" s="58"/>
      <c r="O135" s="59"/>
      <c r="P135" s="60"/>
      <c r="Q135" s="132"/>
      <c r="R135" s="61"/>
      <c r="S135" s="62"/>
      <c r="T135" s="63"/>
      <c r="U135" s="64"/>
      <c r="V135" s="65"/>
      <c r="W135" s="66"/>
      <c r="X135" s="67"/>
      <c r="Y135" s="68"/>
      <c r="Z135" s="67"/>
      <c r="AA135" s="68"/>
      <c r="AB135" s="67"/>
      <c r="AC135" s="69"/>
      <c r="AD135" s="26"/>
      <c r="AE135" s="26"/>
      <c r="AF135" s="26"/>
      <c r="AG135" s="26"/>
      <c r="AH135" s="26"/>
      <c r="AI135" s="91"/>
      <c r="AJ135" s="26"/>
      <c r="AK135" s="26"/>
      <c r="AL135" s="26"/>
      <c r="AM135" s="26"/>
      <c r="AN135" s="26"/>
      <c r="AO135" s="286">
        <f t="shared" si="116"/>
        <v>0</v>
      </c>
      <c r="AP135" s="294">
        <f t="shared" si="116"/>
        <v>0</v>
      </c>
      <c r="AQ135" s="302">
        <f t="shared" si="116"/>
        <v>0</v>
      </c>
      <c r="AR135" s="310">
        <f t="shared" si="116"/>
        <v>0</v>
      </c>
      <c r="AS135" s="272">
        <f>((((K135*VÁHY!$B$7)+(L135*VÁHY!$C$7)+(M135*VÁHY!$D$7)+(N135*VÁHY!$E$7)+(O135*VÁHY!$F$7)+(P135*VÁHY!$G$7))*VÁHY!$H$7)+((R135*VÁHY!$I$7)+(S135*VÁHY!$J$7)+(T135*VÁHY!$K$7)+(U135*VÁHY!$L$7)+(V135*VÁHY!$M$7)+(W135*VÁHY!$N$7))+(X135*VÁHY!$O$7+Y135*VÁHY!$P$7+Z135*VÁHY!$Q$7+AA135*VÁHY!$R$7+AB135*VÁHY!$S$7+AC135*VÁHY!$T$7)+(AD135*VÁHY!$U$7+AE135*VÁHY!$V$7+AG135*VÁHY!$X$7+AH135*VÁHY!$Y$7))*(1+(AM135*VÁHY!$AD$7))+(AJ135*VÁHY!$AA$7)</f>
        <v>0</v>
      </c>
      <c r="AT135" s="273">
        <f>AS135+AS134+AS133</f>
        <v>0</v>
      </c>
      <c r="AU135" s="272">
        <f t="shared" si="117"/>
        <v>0</v>
      </c>
      <c r="AV135" s="272">
        <f>AS135+AS134+AS133+AS132+AS131+AS130+AS126</f>
        <v>0</v>
      </c>
    </row>
    <row r="136" spans="1:48" ht="21.95" customHeight="1" thickBot="1" x14ac:dyDescent="0.25">
      <c r="A136" s="104"/>
      <c r="B136" s="30">
        <v>42757</v>
      </c>
      <c r="C136" s="335"/>
      <c r="D136" s="335"/>
      <c r="E136" s="335"/>
      <c r="F136" s="334"/>
      <c r="G136" s="334"/>
      <c r="H136" s="334"/>
      <c r="I136" s="70">
        <f t="shared" si="114"/>
        <v>0</v>
      </c>
      <c r="J136" s="70">
        <f t="shared" si="115"/>
        <v>0</v>
      </c>
      <c r="K136" s="55"/>
      <c r="L136" s="56"/>
      <c r="M136" s="57"/>
      <c r="N136" s="58"/>
      <c r="O136" s="59"/>
      <c r="P136" s="60"/>
      <c r="Q136" s="132"/>
      <c r="R136" s="61"/>
      <c r="S136" s="62"/>
      <c r="T136" s="63"/>
      <c r="U136" s="64"/>
      <c r="V136" s="65"/>
      <c r="W136" s="66"/>
      <c r="X136" s="67"/>
      <c r="Y136" s="68"/>
      <c r="Z136" s="67"/>
      <c r="AA136" s="68"/>
      <c r="AB136" s="67"/>
      <c r="AC136" s="69"/>
      <c r="AD136" s="26"/>
      <c r="AE136" s="26"/>
      <c r="AF136" s="26"/>
      <c r="AG136" s="26"/>
      <c r="AH136" s="26"/>
      <c r="AI136" s="91"/>
      <c r="AJ136" s="26"/>
      <c r="AK136" s="26"/>
      <c r="AL136" s="26"/>
      <c r="AM136" s="26"/>
      <c r="AN136" s="26"/>
      <c r="AO136" s="286">
        <f t="shared" si="116"/>
        <v>0</v>
      </c>
      <c r="AP136" s="294">
        <f t="shared" si="116"/>
        <v>0</v>
      </c>
      <c r="AQ136" s="302">
        <f t="shared" si="116"/>
        <v>0</v>
      </c>
      <c r="AR136" s="310">
        <f t="shared" si="116"/>
        <v>0</v>
      </c>
      <c r="AS136" s="272">
        <f>((((K136*VÁHY!$B$7)+(L136*VÁHY!$C$7)+(M136*VÁHY!$D$7)+(N136*VÁHY!$E$7)+(O136*VÁHY!$F$7)+(P136*VÁHY!$G$7))*VÁHY!$H$7)+((R136*VÁHY!$I$7)+(S136*VÁHY!$J$7)+(T136*VÁHY!$K$7)+(U136*VÁHY!$L$7)+(V136*VÁHY!$M$7)+(W136*VÁHY!$N$7))+(X136*VÁHY!$O$7+Y136*VÁHY!$P$7+Z136*VÁHY!$Q$7+AA136*VÁHY!$R$7+AB136*VÁHY!$S$7+AC136*VÁHY!$T$7)+(AD136*VÁHY!$U$7+AE136*VÁHY!$V$7+AG136*VÁHY!$X$7+AH136*VÁHY!$Y$7))*(1+(AM136*VÁHY!$AD$7))+(AJ136*VÁHY!$AA$7)</f>
        <v>0</v>
      </c>
      <c r="AT136" s="273">
        <f>AS136+AS135+AS134</f>
        <v>0</v>
      </c>
      <c r="AU136" s="272">
        <f t="shared" si="117"/>
        <v>0</v>
      </c>
      <c r="AV136" s="272">
        <f t="shared" ref="AV136" si="118">AS136+AS135+AS134+AS133+AS132+AS131+AS130</f>
        <v>0</v>
      </c>
    </row>
    <row r="137" spans="1:48" ht="14.25" thickTop="1" thickBot="1" x14ac:dyDescent="0.25">
      <c r="A137" s="105"/>
      <c r="B137" s="106"/>
      <c r="C137" s="114" t="e">
        <f>(L129+M129+N129+S129+T129+U129)/J129</f>
        <v>#DIV/0!</v>
      </c>
      <c r="D137" s="107" t="e">
        <f>(O129+P129+V129+W129+Y129+AA129)/(K129+L129+M129+N129+O129+P129+R129+S129+T129+U129+V129+W129+X129+Y129+Z129+AA129+AB129+AC129)</f>
        <v>#DIV/0!</v>
      </c>
      <c r="E137" s="108" t="e">
        <f>(K129+L129+M129+N129+O129+P129)/J129</f>
        <v>#DIV/0!</v>
      </c>
      <c r="F137" s="109" t="e">
        <f>1-J129/I129</f>
        <v>#DIV/0!</v>
      </c>
      <c r="G137" s="125" t="e">
        <f>Q129/J129</f>
        <v>#DIV/0!</v>
      </c>
      <c r="H137" s="127">
        <f>I129/(MAKROPLAN!E15)</f>
        <v>0</v>
      </c>
      <c r="I137" s="110"/>
      <c r="J137" s="111"/>
      <c r="K137" s="111"/>
      <c r="L137" s="111"/>
      <c r="M137" s="111"/>
      <c r="N137" s="111"/>
      <c r="O137" s="110"/>
      <c r="P137" s="111"/>
      <c r="Q137" s="111"/>
      <c r="R137" s="111"/>
      <c r="S137" s="111"/>
      <c r="T137" s="111"/>
      <c r="U137" s="111"/>
      <c r="V137" s="110"/>
      <c r="W137" s="111"/>
      <c r="X137" s="111"/>
      <c r="Y137" s="111"/>
      <c r="Z137" s="111"/>
      <c r="AA137" s="111"/>
      <c r="AB137" s="110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</row>
    <row r="138" spans="1:48" ht="13.5" thickTop="1" x14ac:dyDescent="0.2">
      <c r="B138" s="106"/>
    </row>
    <row r="139" spans="1:48" ht="20.25" x14ac:dyDescent="0.2">
      <c r="A139" s="100"/>
      <c r="B139" s="12"/>
      <c r="C139" s="355" t="s">
        <v>138</v>
      </c>
      <c r="D139" s="355"/>
      <c r="E139" s="355"/>
      <c r="F139" s="355" t="s">
        <v>52</v>
      </c>
      <c r="G139" s="355"/>
      <c r="H139" s="355"/>
      <c r="I139" s="70">
        <f>(K139+L139+M139+N139+O139+P139+R139+S139+T139+U139+V139+W139+AD139+AE139+AG139+(AH139/4)+X139+Y139+Z139+AA139+AB139+AC139)</f>
        <v>0</v>
      </c>
      <c r="J139" s="70">
        <f>(K139+L139+M139+N139+O139+P139+R139+S139+T139+U139+V139+W139)</f>
        <v>0</v>
      </c>
      <c r="K139" s="71">
        <f t="shared" ref="K139:AJ139" si="119">SUM(K140:K146)/60</f>
        <v>0</v>
      </c>
      <c r="L139" s="72">
        <f t="shared" si="119"/>
        <v>0</v>
      </c>
      <c r="M139" s="73">
        <f t="shared" si="119"/>
        <v>0</v>
      </c>
      <c r="N139" s="74">
        <f t="shared" si="119"/>
        <v>0</v>
      </c>
      <c r="O139" s="75">
        <f t="shared" si="119"/>
        <v>0</v>
      </c>
      <c r="P139" s="76">
        <f t="shared" si="119"/>
        <v>0</v>
      </c>
      <c r="Q139" s="130">
        <f t="shared" si="119"/>
        <v>0</v>
      </c>
      <c r="R139" s="77">
        <f t="shared" si="119"/>
        <v>0</v>
      </c>
      <c r="S139" s="78">
        <f t="shared" si="119"/>
        <v>0</v>
      </c>
      <c r="T139" s="79">
        <f t="shared" si="119"/>
        <v>0</v>
      </c>
      <c r="U139" s="80">
        <f t="shared" si="119"/>
        <v>0</v>
      </c>
      <c r="V139" s="81">
        <f t="shared" si="119"/>
        <v>0</v>
      </c>
      <c r="W139" s="82">
        <f t="shared" si="119"/>
        <v>0</v>
      </c>
      <c r="X139" s="83">
        <f t="shared" si="119"/>
        <v>0</v>
      </c>
      <c r="Y139" s="84">
        <f t="shared" si="119"/>
        <v>0</v>
      </c>
      <c r="Z139" s="83">
        <f t="shared" si="119"/>
        <v>0</v>
      </c>
      <c r="AA139" s="84">
        <f t="shared" si="119"/>
        <v>0</v>
      </c>
      <c r="AB139" s="83">
        <f t="shared" si="119"/>
        <v>0</v>
      </c>
      <c r="AC139" s="85">
        <f t="shared" si="119"/>
        <v>0</v>
      </c>
      <c r="AD139" s="86">
        <f t="shared" si="119"/>
        <v>0</v>
      </c>
      <c r="AE139" s="86">
        <f t="shared" si="119"/>
        <v>0</v>
      </c>
      <c r="AF139" s="86">
        <f t="shared" si="119"/>
        <v>0</v>
      </c>
      <c r="AG139" s="86">
        <f t="shared" si="119"/>
        <v>0</v>
      </c>
      <c r="AH139" s="86">
        <f t="shared" si="119"/>
        <v>0</v>
      </c>
      <c r="AI139" s="89">
        <f t="shared" si="119"/>
        <v>0</v>
      </c>
      <c r="AJ139" s="86">
        <f t="shared" si="119"/>
        <v>0</v>
      </c>
      <c r="AK139" s="24">
        <f t="shared" ref="AK139:AM139" si="120">SUM(AK140:AK146)</f>
        <v>0</v>
      </c>
      <c r="AL139" s="24">
        <f t="shared" si="120"/>
        <v>0</v>
      </c>
      <c r="AM139" s="24">
        <f t="shared" si="120"/>
        <v>0</v>
      </c>
      <c r="AN139" s="24">
        <f t="shared" ref="AN139" si="121">SUM(AN140:AN146)</f>
        <v>0</v>
      </c>
      <c r="AO139" s="280">
        <f>VÁHY!$AF$7</f>
        <v>2.5714285714285716</v>
      </c>
      <c r="AP139" s="291">
        <f>VÁHY!$AG$7</f>
        <v>6.7499999999999991</v>
      </c>
      <c r="AQ139" s="299">
        <f>VÁHY!$AH$7</f>
        <v>9.6428571428571406</v>
      </c>
      <c r="AR139" s="307">
        <f>VÁHY!$AI$7</f>
        <v>11.25</v>
      </c>
    </row>
    <row r="140" spans="1:48" ht="21.95" customHeight="1" x14ac:dyDescent="0.2">
      <c r="A140" s="103"/>
      <c r="B140" s="30">
        <v>42758</v>
      </c>
      <c r="C140" s="334"/>
      <c r="D140" s="334"/>
      <c r="E140" s="334"/>
      <c r="F140" s="334"/>
      <c r="G140" s="334"/>
      <c r="H140" s="334"/>
      <c r="I140" s="70">
        <f t="shared" ref="I140:I146" si="122">(K140+L140+M140+N140+O140+P140+R140+S140+T140+U140+V140+W140+AD140+AE140+AG140+(AH140/4)+X140+Y140+Z140+AA140+AB140+AC140)/60</f>
        <v>0</v>
      </c>
      <c r="J140" s="70">
        <f t="shared" ref="J140:J146" si="123">(K140+L140+M140+N140+O140+P140+R140+S140+T140+U140+V140+W140)/60</f>
        <v>0</v>
      </c>
      <c r="K140" s="40"/>
      <c r="L140" s="41"/>
      <c r="M140" s="42"/>
      <c r="N140" s="43"/>
      <c r="O140" s="44"/>
      <c r="P140" s="45"/>
      <c r="Q140" s="131"/>
      <c r="R140" s="46"/>
      <c r="S140" s="47"/>
      <c r="T140" s="48"/>
      <c r="U140" s="49"/>
      <c r="V140" s="50"/>
      <c r="W140" s="51"/>
      <c r="X140" s="52"/>
      <c r="Y140" s="53"/>
      <c r="Z140" s="52"/>
      <c r="AA140" s="53"/>
      <c r="AB140" s="52"/>
      <c r="AC140" s="54"/>
      <c r="AD140" s="25"/>
      <c r="AE140" s="25"/>
      <c r="AF140" s="25"/>
      <c r="AG140" s="25"/>
      <c r="AH140" s="25"/>
      <c r="AI140" s="90"/>
      <c r="AJ140" s="25"/>
      <c r="AK140" s="25"/>
      <c r="AL140" s="25"/>
      <c r="AM140" s="25"/>
      <c r="AN140" s="25"/>
      <c r="AO140" s="286">
        <f t="shared" ref="AO140:AR146" si="124">AS140/60</f>
        <v>0</v>
      </c>
      <c r="AP140" s="294">
        <f t="shared" si="124"/>
        <v>0</v>
      </c>
      <c r="AQ140" s="302">
        <f t="shared" si="124"/>
        <v>0</v>
      </c>
      <c r="AR140" s="310">
        <f t="shared" si="124"/>
        <v>0</v>
      </c>
      <c r="AS140" s="272">
        <f>((((K140*VÁHY!$B$7)+(L140*VÁHY!$C$7)+(M140*VÁHY!$D$7)+(N140*VÁHY!$E$7)+(O140*VÁHY!$F$7)+(P140*VÁHY!$G$7))*VÁHY!$H$7)+((R140*VÁHY!$I$7)+(S140*VÁHY!$J$7)+(T140*VÁHY!$K$7)+(U140*VÁHY!$L$7)+(V140*VÁHY!$M$7)+(W140*VÁHY!$N$7))+(X140*VÁHY!$O$7+Y140*VÁHY!$P$7+Z140*VÁHY!$Q$7+AA140*VÁHY!$R$7+AB140*VÁHY!$S$7+AC140*VÁHY!$T$7)+(AD140*VÁHY!$U$7+AE140*VÁHY!$V$7+AG140*VÁHY!$X$7+AH140*VÁHY!$Y$7))*(1+(AM140*VÁHY!$AD$7))+(AJ140*VÁHY!$AA$7)</f>
        <v>0</v>
      </c>
      <c r="AT140" s="272">
        <f>AS140+AS136+AS135</f>
        <v>0</v>
      </c>
      <c r="AU140" s="272">
        <f>AS140+AS136+AS135+AS134+AS133</f>
        <v>0</v>
      </c>
      <c r="AV140" s="272">
        <f>AS140+AS136+AS135+AS134+AS133+AS132+AS131</f>
        <v>0</v>
      </c>
    </row>
    <row r="141" spans="1:48" ht="21.95" customHeight="1" x14ac:dyDescent="0.2">
      <c r="A141" s="104"/>
      <c r="B141" s="31">
        <v>42759</v>
      </c>
      <c r="C141" s="334"/>
      <c r="D141" s="334"/>
      <c r="E141" s="334"/>
      <c r="F141" s="334"/>
      <c r="G141" s="334"/>
      <c r="H141" s="334"/>
      <c r="I141" s="70">
        <f t="shared" si="122"/>
        <v>0</v>
      </c>
      <c r="J141" s="70">
        <f t="shared" si="123"/>
        <v>0</v>
      </c>
      <c r="K141" s="55"/>
      <c r="L141" s="56"/>
      <c r="M141" s="57"/>
      <c r="N141" s="58"/>
      <c r="O141" s="59"/>
      <c r="P141" s="60"/>
      <c r="Q141" s="132"/>
      <c r="R141" s="61"/>
      <c r="S141" s="62"/>
      <c r="T141" s="63"/>
      <c r="U141" s="64"/>
      <c r="V141" s="65"/>
      <c r="W141" s="66"/>
      <c r="X141" s="67"/>
      <c r="Y141" s="68"/>
      <c r="Z141" s="67"/>
      <c r="AA141" s="68"/>
      <c r="AB141" s="67"/>
      <c r="AC141" s="69"/>
      <c r="AD141" s="26"/>
      <c r="AE141" s="26"/>
      <c r="AF141" s="26"/>
      <c r="AG141" s="26"/>
      <c r="AH141" s="26"/>
      <c r="AI141" s="91"/>
      <c r="AJ141" s="26"/>
      <c r="AK141" s="26"/>
      <c r="AL141" s="26"/>
      <c r="AM141" s="26"/>
      <c r="AN141" s="26"/>
      <c r="AO141" s="286">
        <f t="shared" si="124"/>
        <v>0</v>
      </c>
      <c r="AP141" s="294">
        <f t="shared" si="124"/>
        <v>0</v>
      </c>
      <c r="AQ141" s="302">
        <f t="shared" si="124"/>
        <v>0</v>
      </c>
      <c r="AR141" s="310">
        <f t="shared" si="124"/>
        <v>0</v>
      </c>
      <c r="AS141" s="272">
        <f>((((K141*VÁHY!$B$7)+(L141*VÁHY!$C$7)+(M141*VÁHY!$D$7)+(N141*VÁHY!$E$7)+(O141*VÁHY!$F$7)+(P141*VÁHY!$G$7))*VÁHY!$H$7)+((R141*VÁHY!$I$7)+(S141*VÁHY!$J$7)+(T141*VÁHY!$K$7)+(U141*VÁHY!$L$7)+(V141*VÁHY!$M$7)+(W141*VÁHY!$N$7))+(X141*VÁHY!$O$7+Y141*VÁHY!$P$7+Z141*VÁHY!$Q$7+AA141*VÁHY!$R$7+AB141*VÁHY!$S$7+AC141*VÁHY!$T$7)+(AD141*VÁHY!$U$7+AE141*VÁHY!$V$7+AG141*VÁHY!$X$7+AH141*VÁHY!$Y$7))*(1+(AM141*VÁHY!$AD$7))+(AJ141*VÁHY!$AA$7)</f>
        <v>0</v>
      </c>
      <c r="AT141" s="273">
        <f>AS141+AS140+AS136</f>
        <v>0</v>
      </c>
      <c r="AU141" s="272">
        <f>AS141+AS140+AS136+AS135+AS134</f>
        <v>0</v>
      </c>
      <c r="AV141" s="272">
        <f>AS141+AS140+AS136+AS135+AS134+AS133+AS132</f>
        <v>0</v>
      </c>
    </row>
    <row r="142" spans="1:48" ht="21.95" customHeight="1" x14ac:dyDescent="0.2">
      <c r="A142" s="104"/>
      <c r="B142" s="31">
        <v>42760</v>
      </c>
      <c r="C142" s="334"/>
      <c r="D142" s="334"/>
      <c r="E142" s="334"/>
      <c r="F142" s="334"/>
      <c r="G142" s="334"/>
      <c r="H142" s="334"/>
      <c r="I142" s="70">
        <f t="shared" si="122"/>
        <v>0</v>
      </c>
      <c r="J142" s="70">
        <f t="shared" si="123"/>
        <v>0</v>
      </c>
      <c r="K142" s="55"/>
      <c r="L142" s="56"/>
      <c r="M142" s="57"/>
      <c r="N142" s="58"/>
      <c r="O142" s="59"/>
      <c r="P142" s="60"/>
      <c r="Q142" s="132"/>
      <c r="R142" s="61"/>
      <c r="S142" s="62"/>
      <c r="T142" s="63"/>
      <c r="U142" s="64"/>
      <c r="V142" s="65"/>
      <c r="W142" s="66"/>
      <c r="X142" s="67"/>
      <c r="Y142" s="68"/>
      <c r="Z142" s="67"/>
      <c r="AA142" s="68"/>
      <c r="AB142" s="67"/>
      <c r="AC142" s="69"/>
      <c r="AD142" s="26"/>
      <c r="AE142" s="26"/>
      <c r="AF142" s="26"/>
      <c r="AG142" s="26"/>
      <c r="AH142" s="26"/>
      <c r="AI142" s="91"/>
      <c r="AJ142" s="26"/>
      <c r="AK142" s="26"/>
      <c r="AL142" s="26"/>
      <c r="AM142" s="26"/>
      <c r="AN142" s="26"/>
      <c r="AO142" s="286">
        <f t="shared" si="124"/>
        <v>0</v>
      </c>
      <c r="AP142" s="294">
        <f t="shared" si="124"/>
        <v>0</v>
      </c>
      <c r="AQ142" s="302">
        <f t="shared" si="124"/>
        <v>0</v>
      </c>
      <c r="AR142" s="310">
        <f t="shared" si="124"/>
        <v>0</v>
      </c>
      <c r="AS142" s="272">
        <f>((((K142*VÁHY!$B$7)+(L142*VÁHY!$C$7)+(M142*VÁHY!$D$7)+(N142*VÁHY!$E$7)+(O142*VÁHY!$F$7)+(P142*VÁHY!$G$7))*VÁHY!$H$7)+((R142*VÁHY!$I$7)+(S142*VÁHY!$J$7)+(T142*VÁHY!$K$7)+(U142*VÁHY!$L$7)+(V142*VÁHY!$M$7)+(W142*VÁHY!$N$7))+(X142*VÁHY!$O$7+Y142*VÁHY!$P$7+Z142*VÁHY!$Q$7+AA142*VÁHY!$R$7+AB142*VÁHY!$S$7+AC142*VÁHY!$T$7)+(AD142*VÁHY!$U$7+AE142*VÁHY!$V$7+AG142*VÁHY!$X$7+AH142*VÁHY!$Y$7))*(1+(AM142*VÁHY!$AD$7))+(AJ142*VÁHY!$AA$7)</f>
        <v>0</v>
      </c>
      <c r="AT142" s="273">
        <f>AS142+AS141+AS140</f>
        <v>0</v>
      </c>
      <c r="AU142" s="272">
        <f>AS142+AS141+AS140+AS136+AS135</f>
        <v>0</v>
      </c>
      <c r="AV142" s="272">
        <f>AS142+AS141+AS140+AS136+AS135+AS134+AS133</f>
        <v>0</v>
      </c>
    </row>
    <row r="143" spans="1:48" ht="21.95" customHeight="1" x14ac:dyDescent="0.2">
      <c r="A143" s="104"/>
      <c r="B143" s="30">
        <v>42761</v>
      </c>
      <c r="C143" s="334"/>
      <c r="D143" s="334"/>
      <c r="E143" s="334"/>
      <c r="F143" s="334"/>
      <c r="G143" s="334"/>
      <c r="H143" s="334"/>
      <c r="I143" s="70">
        <f t="shared" si="122"/>
        <v>0</v>
      </c>
      <c r="J143" s="70">
        <f t="shared" si="123"/>
        <v>0</v>
      </c>
      <c r="K143" s="55"/>
      <c r="L143" s="56"/>
      <c r="M143" s="57"/>
      <c r="N143" s="58"/>
      <c r="O143" s="59"/>
      <c r="P143" s="60"/>
      <c r="Q143" s="132"/>
      <c r="R143" s="61"/>
      <c r="S143" s="62"/>
      <c r="T143" s="63"/>
      <c r="U143" s="64"/>
      <c r="V143" s="65"/>
      <c r="W143" s="66"/>
      <c r="X143" s="67"/>
      <c r="Y143" s="68"/>
      <c r="Z143" s="67"/>
      <c r="AA143" s="68"/>
      <c r="AB143" s="67"/>
      <c r="AC143" s="69"/>
      <c r="AD143" s="26"/>
      <c r="AE143" s="26"/>
      <c r="AF143" s="26"/>
      <c r="AG143" s="26"/>
      <c r="AH143" s="26"/>
      <c r="AI143" s="91"/>
      <c r="AJ143" s="26"/>
      <c r="AK143" s="26"/>
      <c r="AL143" s="26"/>
      <c r="AM143" s="26"/>
      <c r="AN143" s="26"/>
      <c r="AO143" s="286">
        <f t="shared" si="124"/>
        <v>0</v>
      </c>
      <c r="AP143" s="294">
        <f t="shared" si="124"/>
        <v>0</v>
      </c>
      <c r="AQ143" s="302">
        <f t="shared" si="124"/>
        <v>0</v>
      </c>
      <c r="AR143" s="310">
        <f t="shared" si="124"/>
        <v>0</v>
      </c>
      <c r="AS143" s="272">
        <f>((((K143*VÁHY!$B$7)+(L143*VÁHY!$C$7)+(M143*VÁHY!$D$7)+(N143*VÁHY!$E$7)+(O143*VÁHY!$F$7)+(P143*VÁHY!$G$7))*VÁHY!$H$7)+((R143*VÁHY!$I$7)+(S143*VÁHY!$J$7)+(T143*VÁHY!$K$7)+(U143*VÁHY!$L$7)+(V143*VÁHY!$M$7)+(W143*VÁHY!$N$7))+(X143*VÁHY!$O$7+Y143*VÁHY!$P$7+Z143*VÁHY!$Q$7+AA143*VÁHY!$R$7+AB143*VÁHY!$S$7+AC143*VÁHY!$T$7)+(AD143*VÁHY!$U$7+AE143*VÁHY!$V$7+AG143*VÁHY!$X$7+AH143*VÁHY!$Y$7))*(1+(AM143*VÁHY!$AD$7))+(AJ143*VÁHY!$AA$7)</f>
        <v>0</v>
      </c>
      <c r="AT143" s="273">
        <f>AS143+AS142+AS141</f>
        <v>0</v>
      </c>
      <c r="AU143" s="272">
        <f>AS143+AS142+AS141+AS140+AS136</f>
        <v>0</v>
      </c>
      <c r="AV143" s="272">
        <f>AS143+AS142+AS141+AS140+AS136+AS135+AS134</f>
        <v>0</v>
      </c>
    </row>
    <row r="144" spans="1:48" ht="21.95" customHeight="1" x14ac:dyDescent="0.2">
      <c r="A144" s="104"/>
      <c r="B144" s="31">
        <v>42762</v>
      </c>
      <c r="C144" s="334"/>
      <c r="D144" s="334"/>
      <c r="E144" s="334"/>
      <c r="F144" s="334"/>
      <c r="G144" s="334"/>
      <c r="H144" s="334"/>
      <c r="I144" s="70">
        <f t="shared" si="122"/>
        <v>0</v>
      </c>
      <c r="J144" s="70">
        <f t="shared" si="123"/>
        <v>0</v>
      </c>
      <c r="K144" s="55"/>
      <c r="L144" s="56"/>
      <c r="M144" s="57"/>
      <c r="N144" s="58"/>
      <c r="O144" s="59"/>
      <c r="P144" s="60"/>
      <c r="Q144" s="132"/>
      <c r="R144" s="61"/>
      <c r="S144" s="62"/>
      <c r="T144" s="63"/>
      <c r="U144" s="64"/>
      <c r="V144" s="65"/>
      <c r="W144" s="66"/>
      <c r="X144" s="67"/>
      <c r="Y144" s="68"/>
      <c r="Z144" s="67"/>
      <c r="AA144" s="68"/>
      <c r="AB144" s="67"/>
      <c r="AC144" s="69"/>
      <c r="AD144" s="26"/>
      <c r="AE144" s="26"/>
      <c r="AF144" s="26"/>
      <c r="AG144" s="26"/>
      <c r="AH144" s="26"/>
      <c r="AI144" s="91"/>
      <c r="AJ144" s="26"/>
      <c r="AK144" s="26"/>
      <c r="AL144" s="26"/>
      <c r="AM144" s="26"/>
      <c r="AN144" s="26"/>
      <c r="AO144" s="286">
        <f t="shared" si="124"/>
        <v>0</v>
      </c>
      <c r="AP144" s="294">
        <f t="shared" si="124"/>
        <v>0</v>
      </c>
      <c r="AQ144" s="302">
        <f t="shared" si="124"/>
        <v>0</v>
      </c>
      <c r="AR144" s="310">
        <f t="shared" si="124"/>
        <v>0</v>
      </c>
      <c r="AS144" s="272">
        <f>((((K144*VÁHY!$B$7)+(L144*VÁHY!$C$7)+(M144*VÁHY!$D$7)+(N144*VÁHY!$E$7)+(O144*VÁHY!$F$7)+(P144*VÁHY!$G$7))*VÁHY!$H$7)+((R144*VÁHY!$I$7)+(S144*VÁHY!$J$7)+(T144*VÁHY!$K$7)+(U144*VÁHY!$L$7)+(V144*VÁHY!$M$7)+(W144*VÁHY!$N$7))+(X144*VÁHY!$O$7+Y144*VÁHY!$P$7+Z144*VÁHY!$Q$7+AA144*VÁHY!$R$7+AB144*VÁHY!$S$7+AC144*VÁHY!$T$7)+(AD144*VÁHY!$U$7+AE144*VÁHY!$V$7+AG144*VÁHY!$X$7+AH144*VÁHY!$Y$7))*(1+(AM144*VÁHY!$AD$7))+(AJ144*VÁHY!$AA$7)</f>
        <v>0</v>
      </c>
      <c r="AT144" s="273">
        <f>AS144+AS143+AS142</f>
        <v>0</v>
      </c>
      <c r="AU144" s="272">
        <f t="shared" ref="AU144:AU146" si="125">AS144+AS143+AS142+AS141+AS140</f>
        <v>0</v>
      </c>
      <c r="AV144" s="272">
        <f>AS144+AS143+AS142+AS141+AS140+AS136+AS135</f>
        <v>0</v>
      </c>
    </row>
    <row r="145" spans="1:48" ht="21.95" customHeight="1" x14ac:dyDescent="0.2">
      <c r="A145" s="104"/>
      <c r="B145" s="31">
        <v>42763</v>
      </c>
      <c r="C145" s="334"/>
      <c r="D145" s="334"/>
      <c r="E145" s="334"/>
      <c r="F145" s="334"/>
      <c r="G145" s="334"/>
      <c r="H145" s="334"/>
      <c r="I145" s="70">
        <f t="shared" si="122"/>
        <v>0</v>
      </c>
      <c r="J145" s="70">
        <f t="shared" si="123"/>
        <v>0</v>
      </c>
      <c r="K145" s="55"/>
      <c r="L145" s="56"/>
      <c r="M145" s="57"/>
      <c r="N145" s="58"/>
      <c r="O145" s="59"/>
      <c r="P145" s="60"/>
      <c r="Q145" s="132"/>
      <c r="R145" s="61"/>
      <c r="S145" s="62"/>
      <c r="T145" s="63"/>
      <c r="U145" s="64"/>
      <c r="V145" s="65"/>
      <c r="W145" s="66"/>
      <c r="X145" s="67"/>
      <c r="Y145" s="68"/>
      <c r="Z145" s="67"/>
      <c r="AA145" s="68"/>
      <c r="AB145" s="67"/>
      <c r="AC145" s="69"/>
      <c r="AD145" s="26"/>
      <c r="AE145" s="26"/>
      <c r="AF145" s="26"/>
      <c r="AG145" s="26"/>
      <c r="AH145" s="26"/>
      <c r="AI145" s="91"/>
      <c r="AJ145" s="26"/>
      <c r="AK145" s="26"/>
      <c r="AL145" s="26"/>
      <c r="AM145" s="26"/>
      <c r="AN145" s="26"/>
      <c r="AO145" s="286">
        <f t="shared" si="124"/>
        <v>0</v>
      </c>
      <c r="AP145" s="294">
        <f t="shared" si="124"/>
        <v>0</v>
      </c>
      <c r="AQ145" s="302">
        <f t="shared" si="124"/>
        <v>0</v>
      </c>
      <c r="AR145" s="310">
        <f t="shared" si="124"/>
        <v>0</v>
      </c>
      <c r="AS145" s="272">
        <f>((((K145*VÁHY!$B$7)+(L145*VÁHY!$C$7)+(M145*VÁHY!$D$7)+(N145*VÁHY!$E$7)+(O145*VÁHY!$F$7)+(P145*VÁHY!$G$7))*VÁHY!$H$7)+((R145*VÁHY!$I$7)+(S145*VÁHY!$J$7)+(T145*VÁHY!$K$7)+(U145*VÁHY!$L$7)+(V145*VÁHY!$M$7)+(W145*VÁHY!$N$7))+(X145*VÁHY!$O$7+Y145*VÁHY!$P$7+Z145*VÁHY!$Q$7+AA145*VÁHY!$R$7+AB145*VÁHY!$S$7+AC145*VÁHY!$T$7)+(AD145*VÁHY!$U$7+AE145*VÁHY!$V$7+AG145*VÁHY!$X$7+AH145*VÁHY!$Y$7))*(1+(AM145*VÁHY!$AD$7))+(AJ145*VÁHY!$AA$7)</f>
        <v>0</v>
      </c>
      <c r="AT145" s="273">
        <f>AS145+AS144+AS143</f>
        <v>0</v>
      </c>
      <c r="AU145" s="272">
        <f t="shared" si="125"/>
        <v>0</v>
      </c>
      <c r="AV145" s="272">
        <f>AS145+AS144+AS143+AS142+AS141+AS140+AS136</f>
        <v>0</v>
      </c>
    </row>
    <row r="146" spans="1:48" ht="21.95" customHeight="1" thickBot="1" x14ac:dyDescent="0.25">
      <c r="A146" s="104"/>
      <c r="B146" s="30">
        <v>42764</v>
      </c>
      <c r="C146" s="335"/>
      <c r="D146" s="335"/>
      <c r="E146" s="335"/>
      <c r="F146" s="335"/>
      <c r="G146" s="335"/>
      <c r="H146" s="335"/>
      <c r="I146" s="70">
        <f t="shared" si="122"/>
        <v>0</v>
      </c>
      <c r="J146" s="70">
        <f t="shared" si="123"/>
        <v>0</v>
      </c>
      <c r="K146" s="55"/>
      <c r="L146" s="56"/>
      <c r="M146" s="57"/>
      <c r="N146" s="58"/>
      <c r="O146" s="59"/>
      <c r="P146" s="60"/>
      <c r="Q146" s="132"/>
      <c r="R146" s="61"/>
      <c r="S146" s="62"/>
      <c r="T146" s="63"/>
      <c r="U146" s="64"/>
      <c r="V146" s="65"/>
      <c r="W146" s="66"/>
      <c r="X146" s="67"/>
      <c r="Y146" s="68"/>
      <c r="Z146" s="67"/>
      <c r="AA146" s="68"/>
      <c r="AB146" s="67"/>
      <c r="AC146" s="69"/>
      <c r="AD146" s="26"/>
      <c r="AE146" s="26"/>
      <c r="AF146" s="26"/>
      <c r="AG146" s="26"/>
      <c r="AH146" s="26"/>
      <c r="AI146" s="91"/>
      <c r="AJ146" s="26"/>
      <c r="AK146" s="26"/>
      <c r="AL146" s="26"/>
      <c r="AM146" s="26"/>
      <c r="AN146" s="26"/>
      <c r="AO146" s="286">
        <f t="shared" si="124"/>
        <v>0</v>
      </c>
      <c r="AP146" s="294">
        <f t="shared" si="124"/>
        <v>0</v>
      </c>
      <c r="AQ146" s="302">
        <f t="shared" si="124"/>
        <v>0</v>
      </c>
      <c r="AR146" s="310">
        <f t="shared" si="124"/>
        <v>0</v>
      </c>
      <c r="AS146" s="272">
        <f>((((K146*VÁHY!$B$7)+(L146*VÁHY!$C$7)+(M146*VÁHY!$D$7)+(N146*VÁHY!$E$7)+(O146*VÁHY!$F$7)+(P146*VÁHY!$G$7))*VÁHY!$H$7)+((R146*VÁHY!$I$7)+(S146*VÁHY!$J$7)+(T146*VÁHY!$K$7)+(U146*VÁHY!$L$7)+(V146*VÁHY!$M$7)+(W146*VÁHY!$N$7))+(X146*VÁHY!$O$7+Y146*VÁHY!$P$7+Z146*VÁHY!$Q$7+AA146*VÁHY!$R$7+AB146*VÁHY!$S$7+AC146*VÁHY!$T$7)+(AD146*VÁHY!$U$7+AE146*VÁHY!$V$7+AG146*VÁHY!$X$7+AH146*VÁHY!$Y$7))*(1+(AM146*VÁHY!$AD$7))+(AJ146*VÁHY!$AA$7)</f>
        <v>0</v>
      </c>
      <c r="AT146" s="273">
        <f>AS146+AS145+AS144</f>
        <v>0</v>
      </c>
      <c r="AU146" s="272">
        <f t="shared" si="125"/>
        <v>0</v>
      </c>
      <c r="AV146" s="272">
        <f t="shared" ref="AV146" si="126">AS146+AS145+AS144+AS143+AS142+AS141+AS140</f>
        <v>0</v>
      </c>
    </row>
    <row r="147" spans="1:48" ht="14.25" thickTop="1" thickBot="1" x14ac:dyDescent="0.25">
      <c r="A147" s="105"/>
      <c r="B147" s="106"/>
      <c r="C147" s="114" t="e">
        <f>(L139+M139+N139+S139+T139+U139)/J139</f>
        <v>#DIV/0!</v>
      </c>
      <c r="D147" s="107" t="e">
        <f>(O139+P139+V139+W139+Y139+AA139)/(K139+L139+M139+N139+O139+P139+R139+S139+T139+U139+V139+W139+X139+Y139+Z139+AA139+AB139+AC139)</f>
        <v>#DIV/0!</v>
      </c>
      <c r="E147" s="108" t="e">
        <f>(K139+L139+M139+N139+O139+P139)/J139</f>
        <v>#DIV/0!</v>
      </c>
      <c r="F147" s="109" t="e">
        <f>1-J139/I139</f>
        <v>#DIV/0!</v>
      </c>
      <c r="G147" s="125" t="e">
        <f>Q139/J139</f>
        <v>#DIV/0!</v>
      </c>
      <c r="H147" s="127">
        <f>I139/(MAKROPLAN!E16)</f>
        <v>0</v>
      </c>
      <c r="I147" s="110"/>
      <c r="J147" s="111"/>
      <c r="K147" s="111"/>
      <c r="L147" s="111"/>
      <c r="M147" s="111"/>
      <c r="N147" s="111"/>
      <c r="O147" s="110"/>
      <c r="P147" s="111"/>
      <c r="Q147" s="111"/>
      <c r="R147" s="111"/>
      <c r="S147" s="111"/>
      <c r="T147" s="111"/>
      <c r="U147" s="111"/>
      <c r="V147" s="110"/>
      <c r="W147" s="111"/>
      <c r="X147" s="111"/>
      <c r="Y147" s="111"/>
      <c r="Z147" s="111"/>
      <c r="AA147" s="111"/>
      <c r="AB147" s="110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</row>
    <row r="148" spans="1:48" ht="13.5" thickTop="1" x14ac:dyDescent="0.2">
      <c r="A148" s="112"/>
      <c r="B148" s="106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</row>
    <row r="149" spans="1:48" ht="20.25" x14ac:dyDescent="0.2">
      <c r="A149" s="100"/>
      <c r="B149" s="12"/>
      <c r="C149" s="355" t="s">
        <v>138</v>
      </c>
      <c r="D149" s="355"/>
      <c r="E149" s="355"/>
      <c r="F149" s="355" t="s">
        <v>72</v>
      </c>
      <c r="G149" s="355"/>
      <c r="H149" s="355"/>
      <c r="I149" s="70">
        <f>(K149+L149+M149+N149+O149+P149+R149+S149+T149+U149+V149+W149+AD149+AE149+AG149+(AH149/4)+X149+Y149+Z149+AA149+AB149+AC149)</f>
        <v>0</v>
      </c>
      <c r="J149" s="70">
        <f>(K149+L149+M149+N149+O149+P149+R149+S149+T149+U149+V149+W149)</f>
        <v>0</v>
      </c>
      <c r="K149" s="71">
        <f t="shared" ref="K149:AJ149" si="127">SUM(K150:K156)/60</f>
        <v>0</v>
      </c>
      <c r="L149" s="72">
        <f t="shared" si="127"/>
        <v>0</v>
      </c>
      <c r="M149" s="73">
        <f t="shared" si="127"/>
        <v>0</v>
      </c>
      <c r="N149" s="74">
        <f t="shared" si="127"/>
        <v>0</v>
      </c>
      <c r="O149" s="75">
        <f t="shared" si="127"/>
        <v>0</v>
      </c>
      <c r="P149" s="76">
        <f t="shared" si="127"/>
        <v>0</v>
      </c>
      <c r="Q149" s="130">
        <f t="shared" si="127"/>
        <v>0</v>
      </c>
      <c r="R149" s="77">
        <f t="shared" si="127"/>
        <v>0</v>
      </c>
      <c r="S149" s="78">
        <f t="shared" si="127"/>
        <v>0</v>
      </c>
      <c r="T149" s="79">
        <f t="shared" si="127"/>
        <v>0</v>
      </c>
      <c r="U149" s="80">
        <f t="shared" si="127"/>
        <v>0</v>
      </c>
      <c r="V149" s="81">
        <f t="shared" si="127"/>
        <v>0</v>
      </c>
      <c r="W149" s="82">
        <f t="shared" si="127"/>
        <v>0</v>
      </c>
      <c r="X149" s="83">
        <f t="shared" si="127"/>
        <v>0</v>
      </c>
      <c r="Y149" s="84">
        <f t="shared" si="127"/>
        <v>0</v>
      </c>
      <c r="Z149" s="83">
        <f t="shared" si="127"/>
        <v>0</v>
      </c>
      <c r="AA149" s="84">
        <f t="shared" si="127"/>
        <v>0</v>
      </c>
      <c r="AB149" s="83">
        <f t="shared" si="127"/>
        <v>0</v>
      </c>
      <c r="AC149" s="85">
        <f t="shared" si="127"/>
        <v>0</v>
      </c>
      <c r="AD149" s="86">
        <f t="shared" si="127"/>
        <v>0</v>
      </c>
      <c r="AE149" s="86">
        <f t="shared" si="127"/>
        <v>0</v>
      </c>
      <c r="AF149" s="86">
        <f t="shared" si="127"/>
        <v>0</v>
      </c>
      <c r="AG149" s="86">
        <f t="shared" si="127"/>
        <v>0</v>
      </c>
      <c r="AH149" s="86">
        <f t="shared" si="127"/>
        <v>0</v>
      </c>
      <c r="AI149" s="89">
        <f t="shared" si="127"/>
        <v>0</v>
      </c>
      <c r="AJ149" s="86">
        <f t="shared" si="127"/>
        <v>0</v>
      </c>
      <c r="AK149" s="24">
        <f t="shared" ref="AK149" si="128">SUM(AK150:AK156)</f>
        <v>0</v>
      </c>
      <c r="AL149" s="24">
        <f t="shared" ref="AL149:AN149" si="129">SUM(AL150:AL156)</f>
        <v>0</v>
      </c>
      <c r="AM149" s="24">
        <f t="shared" si="129"/>
        <v>0</v>
      </c>
      <c r="AN149" s="24">
        <f t="shared" si="129"/>
        <v>0</v>
      </c>
      <c r="AO149" s="280">
        <f>VÁHY!$AF$7</f>
        <v>2.5714285714285716</v>
      </c>
      <c r="AP149" s="291">
        <f>VÁHY!$AG$7</f>
        <v>6.7499999999999991</v>
      </c>
      <c r="AQ149" s="299">
        <f>VÁHY!$AH$7</f>
        <v>9.6428571428571406</v>
      </c>
      <c r="AR149" s="307">
        <f>VÁHY!$AI$7</f>
        <v>11.25</v>
      </c>
    </row>
    <row r="150" spans="1:48" ht="21.95" customHeight="1" x14ac:dyDescent="0.2">
      <c r="A150" s="103"/>
      <c r="B150" s="30">
        <v>42765</v>
      </c>
      <c r="C150" s="334"/>
      <c r="D150" s="334"/>
      <c r="E150" s="334"/>
      <c r="F150" s="334"/>
      <c r="G150" s="334"/>
      <c r="H150" s="334"/>
      <c r="I150" s="70">
        <f t="shared" ref="I150:I156" si="130">(K150+L150+M150+N150+O150+P150+R150+S150+T150+U150+V150+W150+AD150+AE150+AG150+(AH150/4)+X150+Y150+Z150+AA150+AB150+AC150)/60</f>
        <v>0</v>
      </c>
      <c r="J150" s="70">
        <f t="shared" ref="J150:J156" si="131">(K150+L150+M150+N150+O150+P150+R150+S150+T150+U150+V150+W150)/60</f>
        <v>0</v>
      </c>
      <c r="K150" s="40"/>
      <c r="L150" s="41"/>
      <c r="M150" s="42"/>
      <c r="N150" s="43"/>
      <c r="O150" s="44"/>
      <c r="P150" s="45"/>
      <c r="Q150" s="131"/>
      <c r="R150" s="46"/>
      <c r="S150" s="47"/>
      <c r="T150" s="48"/>
      <c r="U150" s="49"/>
      <c r="V150" s="50"/>
      <c r="W150" s="51"/>
      <c r="X150" s="52"/>
      <c r="Y150" s="53"/>
      <c r="Z150" s="52"/>
      <c r="AA150" s="53"/>
      <c r="AB150" s="52"/>
      <c r="AC150" s="54"/>
      <c r="AD150" s="25"/>
      <c r="AE150" s="25"/>
      <c r="AF150" s="25"/>
      <c r="AG150" s="25"/>
      <c r="AH150" s="25"/>
      <c r="AI150" s="90"/>
      <c r="AJ150" s="25"/>
      <c r="AK150" s="25"/>
      <c r="AL150" s="25"/>
      <c r="AM150" s="25"/>
      <c r="AN150" s="25"/>
      <c r="AO150" s="286">
        <f t="shared" ref="AO150:AR156" si="132">AS150/60</f>
        <v>0</v>
      </c>
      <c r="AP150" s="294">
        <f t="shared" si="132"/>
        <v>0</v>
      </c>
      <c r="AQ150" s="302">
        <f t="shared" si="132"/>
        <v>0</v>
      </c>
      <c r="AR150" s="310">
        <f t="shared" si="132"/>
        <v>0</v>
      </c>
      <c r="AS150" s="272">
        <f>((((K150*VÁHY!$B$7)+(L150*VÁHY!$C$7)+(M150*VÁHY!$D$7)+(N150*VÁHY!$E$7)+(O150*VÁHY!$F$7)+(P150*VÁHY!$G$7))*VÁHY!$H$7)+((R150*VÁHY!$I$7)+(S150*VÁHY!$J$7)+(T150*VÁHY!$K$7)+(U150*VÁHY!$L$7)+(V150*VÁHY!$M$7)+(W150*VÁHY!$N$7))+(X150*VÁHY!$O$7+Y150*VÁHY!$P$7+Z150*VÁHY!$Q$7+AA150*VÁHY!$R$7+AB150*VÁHY!$S$7+AC150*VÁHY!$T$7)+(AD150*VÁHY!$U$7+AE150*VÁHY!$V$7+AG150*VÁHY!$X$7+AH150*VÁHY!$Y$7))*(1+(AM150*VÁHY!$AD$7))+(AJ150*VÁHY!$AA$7)</f>
        <v>0</v>
      </c>
      <c r="AT150" s="272">
        <f>AS150+AS146+AS145</f>
        <v>0</v>
      </c>
      <c r="AU150" s="272">
        <f>AS150+AS146+AS145+AS144+AS143</f>
        <v>0</v>
      </c>
      <c r="AV150" s="272">
        <f>AS150+AS146+AS145+AS144+AS143+AS142+AS141</f>
        <v>0</v>
      </c>
    </row>
    <row r="151" spans="1:48" ht="21.95" customHeight="1" x14ac:dyDescent="0.2">
      <c r="A151" s="104"/>
      <c r="B151" s="31">
        <v>42766</v>
      </c>
      <c r="C151" s="334"/>
      <c r="D151" s="334"/>
      <c r="E151" s="334"/>
      <c r="F151" s="334"/>
      <c r="G151" s="334"/>
      <c r="H151" s="334"/>
      <c r="I151" s="70">
        <f t="shared" si="130"/>
        <v>0</v>
      </c>
      <c r="J151" s="70">
        <f t="shared" si="131"/>
        <v>0</v>
      </c>
      <c r="K151" s="55"/>
      <c r="L151" s="56"/>
      <c r="M151" s="57"/>
      <c r="N151" s="58"/>
      <c r="O151" s="59"/>
      <c r="P151" s="60"/>
      <c r="Q151" s="132"/>
      <c r="R151" s="61"/>
      <c r="S151" s="62"/>
      <c r="T151" s="63"/>
      <c r="U151" s="64"/>
      <c r="V151" s="65"/>
      <c r="W151" s="66"/>
      <c r="X151" s="67"/>
      <c r="Y151" s="68"/>
      <c r="Z151" s="67"/>
      <c r="AA151" s="68"/>
      <c r="AB151" s="67"/>
      <c r="AC151" s="69"/>
      <c r="AD151" s="26"/>
      <c r="AE151" s="26"/>
      <c r="AF151" s="26"/>
      <c r="AG151" s="26"/>
      <c r="AH151" s="26"/>
      <c r="AI151" s="91"/>
      <c r="AJ151" s="26"/>
      <c r="AK151" s="26"/>
      <c r="AL151" s="26"/>
      <c r="AM151" s="26"/>
      <c r="AN151" s="26"/>
      <c r="AO151" s="286">
        <f t="shared" si="132"/>
        <v>0</v>
      </c>
      <c r="AP151" s="294">
        <f t="shared" si="132"/>
        <v>0</v>
      </c>
      <c r="AQ151" s="302">
        <f t="shared" si="132"/>
        <v>0</v>
      </c>
      <c r="AR151" s="310">
        <f t="shared" si="132"/>
        <v>0</v>
      </c>
      <c r="AS151" s="272">
        <f>((((K151*VÁHY!$B$7)+(L151*VÁHY!$C$7)+(M151*VÁHY!$D$7)+(N151*VÁHY!$E$7)+(O151*VÁHY!$F$7)+(P151*VÁHY!$G$7))*VÁHY!$H$7)+((R151*VÁHY!$I$7)+(S151*VÁHY!$J$7)+(T151*VÁHY!$K$7)+(U151*VÁHY!$L$7)+(V151*VÁHY!$M$7)+(W151*VÁHY!$N$7))+(X151*VÁHY!$O$7+Y151*VÁHY!$P$7+Z151*VÁHY!$Q$7+AA151*VÁHY!$R$7+AB151*VÁHY!$S$7+AC151*VÁHY!$T$7)+(AD151*VÁHY!$U$7+AE151*VÁHY!$V$7+AG151*VÁHY!$X$7+AH151*VÁHY!$Y$7))*(1+(AM151*VÁHY!$AD$7))+(AJ151*VÁHY!$AA$7)</f>
        <v>0</v>
      </c>
      <c r="AT151" s="273">
        <f>AS151+AS150+AS146</f>
        <v>0</v>
      </c>
      <c r="AU151" s="272">
        <f>AS151+AS150+AS146+AS145+AS144</f>
        <v>0</v>
      </c>
      <c r="AV151" s="272">
        <f>AS151+AS150+AS146+AS145+AS144+AS143+AS142</f>
        <v>0</v>
      </c>
    </row>
    <row r="152" spans="1:48" ht="21.95" customHeight="1" x14ac:dyDescent="0.2">
      <c r="A152" s="104"/>
      <c r="B152" s="31">
        <v>42767</v>
      </c>
      <c r="C152" s="334"/>
      <c r="D152" s="334"/>
      <c r="E152" s="334"/>
      <c r="F152" s="334"/>
      <c r="G152" s="334"/>
      <c r="H152" s="334"/>
      <c r="I152" s="70">
        <f t="shared" si="130"/>
        <v>0</v>
      </c>
      <c r="J152" s="70">
        <f t="shared" si="131"/>
        <v>0</v>
      </c>
      <c r="K152" s="55"/>
      <c r="L152" s="56"/>
      <c r="M152" s="57"/>
      <c r="N152" s="58"/>
      <c r="O152" s="59"/>
      <c r="P152" s="60"/>
      <c r="Q152" s="132"/>
      <c r="R152" s="61"/>
      <c r="S152" s="62"/>
      <c r="T152" s="63"/>
      <c r="U152" s="64"/>
      <c r="V152" s="65"/>
      <c r="W152" s="66"/>
      <c r="X152" s="67"/>
      <c r="Y152" s="68"/>
      <c r="Z152" s="67"/>
      <c r="AA152" s="68"/>
      <c r="AB152" s="67"/>
      <c r="AC152" s="69"/>
      <c r="AD152" s="26"/>
      <c r="AE152" s="26"/>
      <c r="AF152" s="26"/>
      <c r="AG152" s="26"/>
      <c r="AH152" s="26"/>
      <c r="AI152" s="91"/>
      <c r="AJ152" s="26"/>
      <c r="AK152" s="26"/>
      <c r="AL152" s="26"/>
      <c r="AM152" s="26"/>
      <c r="AN152" s="26"/>
      <c r="AO152" s="286">
        <f t="shared" si="132"/>
        <v>0</v>
      </c>
      <c r="AP152" s="294">
        <f t="shared" si="132"/>
        <v>0</v>
      </c>
      <c r="AQ152" s="302">
        <f t="shared" si="132"/>
        <v>0</v>
      </c>
      <c r="AR152" s="310">
        <f t="shared" si="132"/>
        <v>0</v>
      </c>
      <c r="AS152" s="272">
        <f>((((K152*VÁHY!$B$7)+(L152*VÁHY!$C$7)+(M152*VÁHY!$D$7)+(N152*VÁHY!$E$7)+(O152*VÁHY!$F$7)+(P152*VÁHY!$G$7))*VÁHY!$H$7)+((R152*VÁHY!$I$7)+(S152*VÁHY!$J$7)+(T152*VÁHY!$K$7)+(U152*VÁHY!$L$7)+(V152*VÁHY!$M$7)+(W152*VÁHY!$N$7))+(X152*VÁHY!$O$7+Y152*VÁHY!$P$7+Z152*VÁHY!$Q$7+AA152*VÁHY!$R$7+AB152*VÁHY!$S$7+AC152*VÁHY!$T$7)+(AD152*VÁHY!$U$7+AE152*VÁHY!$V$7+AG152*VÁHY!$X$7+AH152*VÁHY!$Y$7))*(1+(AM152*VÁHY!$AD$7))+(AJ152*VÁHY!$AA$7)</f>
        <v>0</v>
      </c>
      <c r="AT152" s="273">
        <f>AS152+AS151+AS150</f>
        <v>0</v>
      </c>
      <c r="AU152" s="272">
        <f>AS152+AS151+AS150+AS146+AS145</f>
        <v>0</v>
      </c>
      <c r="AV152" s="272">
        <f>AS152+AS151+AS150+AS146+AS145+AS144+AS143</f>
        <v>0</v>
      </c>
    </row>
    <row r="153" spans="1:48" ht="21.95" customHeight="1" x14ac:dyDescent="0.2">
      <c r="A153" s="104"/>
      <c r="B153" s="30">
        <v>42768</v>
      </c>
      <c r="C153" s="334"/>
      <c r="D153" s="334"/>
      <c r="E153" s="334"/>
      <c r="F153" s="334"/>
      <c r="G153" s="334"/>
      <c r="H153" s="334"/>
      <c r="I153" s="70">
        <f t="shared" si="130"/>
        <v>0</v>
      </c>
      <c r="J153" s="70">
        <f t="shared" si="131"/>
        <v>0</v>
      </c>
      <c r="K153" s="55"/>
      <c r="L153" s="56"/>
      <c r="M153" s="57"/>
      <c r="N153" s="58"/>
      <c r="O153" s="59"/>
      <c r="P153" s="60"/>
      <c r="Q153" s="132"/>
      <c r="R153" s="61"/>
      <c r="S153" s="62"/>
      <c r="T153" s="63"/>
      <c r="U153" s="64"/>
      <c r="V153" s="65"/>
      <c r="W153" s="66"/>
      <c r="X153" s="67"/>
      <c r="Y153" s="68"/>
      <c r="Z153" s="67"/>
      <c r="AA153" s="68"/>
      <c r="AB153" s="67"/>
      <c r="AC153" s="69"/>
      <c r="AD153" s="26"/>
      <c r="AE153" s="26"/>
      <c r="AF153" s="26"/>
      <c r="AG153" s="26"/>
      <c r="AH153" s="26"/>
      <c r="AI153" s="91"/>
      <c r="AJ153" s="26"/>
      <c r="AK153" s="26"/>
      <c r="AL153" s="26"/>
      <c r="AM153" s="26"/>
      <c r="AN153" s="26"/>
      <c r="AO153" s="286">
        <f t="shared" si="132"/>
        <v>0</v>
      </c>
      <c r="AP153" s="294">
        <f t="shared" si="132"/>
        <v>0</v>
      </c>
      <c r="AQ153" s="302">
        <f t="shared" si="132"/>
        <v>0</v>
      </c>
      <c r="AR153" s="310">
        <f t="shared" si="132"/>
        <v>0</v>
      </c>
      <c r="AS153" s="272">
        <f>((((K153*VÁHY!$B$7)+(L153*VÁHY!$C$7)+(M153*VÁHY!$D$7)+(N153*VÁHY!$E$7)+(O153*VÁHY!$F$7)+(P153*VÁHY!$G$7))*VÁHY!$H$7)+((R153*VÁHY!$I$7)+(S153*VÁHY!$J$7)+(T153*VÁHY!$K$7)+(U153*VÁHY!$L$7)+(V153*VÁHY!$M$7)+(W153*VÁHY!$N$7))+(X153*VÁHY!$O$7+Y153*VÁHY!$P$7+Z153*VÁHY!$Q$7+AA153*VÁHY!$R$7+AB153*VÁHY!$S$7+AC153*VÁHY!$T$7)+(AD153*VÁHY!$U$7+AE153*VÁHY!$V$7+AG153*VÁHY!$X$7+AH153*VÁHY!$Y$7))*(1+(AM153*VÁHY!$AD$7))+(AJ153*VÁHY!$AA$7)</f>
        <v>0</v>
      </c>
      <c r="AT153" s="273">
        <f>AS153+AS152+AS151</f>
        <v>0</v>
      </c>
      <c r="AU153" s="272">
        <f>AS153+AS152+AS151+AS150+AS146</f>
        <v>0</v>
      </c>
      <c r="AV153" s="272">
        <f>AS153+AS152+AS151+AS150+AS146+AS145+AS144</f>
        <v>0</v>
      </c>
    </row>
    <row r="154" spans="1:48" ht="21.95" customHeight="1" x14ac:dyDescent="0.2">
      <c r="A154" s="104"/>
      <c r="B154" s="31">
        <v>42769</v>
      </c>
      <c r="C154" s="334"/>
      <c r="D154" s="334"/>
      <c r="E154" s="334"/>
      <c r="F154" s="334"/>
      <c r="G154" s="334"/>
      <c r="H154" s="334"/>
      <c r="I154" s="70">
        <f t="shared" si="130"/>
        <v>0</v>
      </c>
      <c r="J154" s="70">
        <f t="shared" si="131"/>
        <v>0</v>
      </c>
      <c r="K154" s="55"/>
      <c r="L154" s="56"/>
      <c r="M154" s="57"/>
      <c r="N154" s="58"/>
      <c r="O154" s="59"/>
      <c r="P154" s="60"/>
      <c r="Q154" s="132"/>
      <c r="R154" s="61"/>
      <c r="S154" s="62"/>
      <c r="T154" s="63"/>
      <c r="U154" s="64"/>
      <c r="V154" s="65"/>
      <c r="W154" s="66"/>
      <c r="X154" s="67"/>
      <c r="Y154" s="68"/>
      <c r="Z154" s="67"/>
      <c r="AA154" s="68"/>
      <c r="AB154" s="67"/>
      <c r="AC154" s="69"/>
      <c r="AD154" s="26"/>
      <c r="AE154" s="26"/>
      <c r="AF154" s="26"/>
      <c r="AG154" s="26"/>
      <c r="AH154" s="26"/>
      <c r="AI154" s="91"/>
      <c r="AJ154" s="26"/>
      <c r="AK154" s="26"/>
      <c r="AL154" s="26"/>
      <c r="AM154" s="26"/>
      <c r="AN154" s="26"/>
      <c r="AO154" s="286">
        <f t="shared" si="132"/>
        <v>0</v>
      </c>
      <c r="AP154" s="294">
        <f t="shared" si="132"/>
        <v>0</v>
      </c>
      <c r="AQ154" s="302">
        <f t="shared" si="132"/>
        <v>0</v>
      </c>
      <c r="AR154" s="310">
        <f t="shared" si="132"/>
        <v>0</v>
      </c>
      <c r="AS154" s="272">
        <f>((((K154*VÁHY!$B$7)+(L154*VÁHY!$C$7)+(M154*VÁHY!$D$7)+(N154*VÁHY!$E$7)+(O154*VÁHY!$F$7)+(P154*VÁHY!$G$7))*VÁHY!$H$7)+((R154*VÁHY!$I$7)+(S154*VÁHY!$J$7)+(T154*VÁHY!$K$7)+(U154*VÁHY!$L$7)+(V154*VÁHY!$M$7)+(W154*VÁHY!$N$7))+(X154*VÁHY!$O$7+Y154*VÁHY!$P$7+Z154*VÁHY!$Q$7+AA154*VÁHY!$R$7+AB154*VÁHY!$S$7+AC154*VÁHY!$T$7)+(AD154*VÁHY!$U$7+AE154*VÁHY!$V$7+AG154*VÁHY!$X$7+AH154*VÁHY!$Y$7))*(1+(AM154*VÁHY!$AD$7))+(AJ154*VÁHY!$AA$7)</f>
        <v>0</v>
      </c>
      <c r="AT154" s="273">
        <f>AS154+AS153+AS152</f>
        <v>0</v>
      </c>
      <c r="AU154" s="272">
        <f t="shared" ref="AU154:AU156" si="133">AS154+AS153+AS152+AS151+AS150</f>
        <v>0</v>
      </c>
      <c r="AV154" s="272">
        <f>AS154+AS153+AS152+AS151+AS150+AS146+AS145</f>
        <v>0</v>
      </c>
    </row>
    <row r="155" spans="1:48" ht="21.95" customHeight="1" x14ac:dyDescent="0.2">
      <c r="A155" s="104"/>
      <c r="B155" s="31">
        <v>42770</v>
      </c>
      <c r="C155" s="334"/>
      <c r="D155" s="334"/>
      <c r="E155" s="334"/>
      <c r="F155" s="334"/>
      <c r="G155" s="334"/>
      <c r="H155" s="334"/>
      <c r="I155" s="70">
        <f t="shared" si="130"/>
        <v>0</v>
      </c>
      <c r="J155" s="70">
        <f t="shared" si="131"/>
        <v>0</v>
      </c>
      <c r="K155" s="55"/>
      <c r="L155" s="56"/>
      <c r="M155" s="57"/>
      <c r="N155" s="58"/>
      <c r="O155" s="59"/>
      <c r="P155" s="60"/>
      <c r="Q155" s="132"/>
      <c r="R155" s="61"/>
      <c r="S155" s="62"/>
      <c r="T155" s="63"/>
      <c r="U155" s="64"/>
      <c r="V155" s="65"/>
      <c r="W155" s="66"/>
      <c r="X155" s="67"/>
      <c r="Y155" s="68"/>
      <c r="Z155" s="67"/>
      <c r="AA155" s="68"/>
      <c r="AB155" s="67"/>
      <c r="AC155" s="69"/>
      <c r="AD155" s="26"/>
      <c r="AE155" s="26"/>
      <c r="AF155" s="26"/>
      <c r="AG155" s="26"/>
      <c r="AH155" s="26"/>
      <c r="AI155" s="91"/>
      <c r="AJ155" s="26"/>
      <c r="AK155" s="26"/>
      <c r="AL155" s="26"/>
      <c r="AM155" s="26"/>
      <c r="AN155" s="26"/>
      <c r="AO155" s="286">
        <f t="shared" si="132"/>
        <v>0</v>
      </c>
      <c r="AP155" s="294">
        <f t="shared" si="132"/>
        <v>0</v>
      </c>
      <c r="AQ155" s="302">
        <f t="shared" si="132"/>
        <v>0</v>
      </c>
      <c r="AR155" s="310">
        <f t="shared" si="132"/>
        <v>0</v>
      </c>
      <c r="AS155" s="272">
        <f>((((K155*VÁHY!$B$7)+(L155*VÁHY!$C$7)+(M155*VÁHY!$D$7)+(N155*VÁHY!$E$7)+(O155*VÁHY!$F$7)+(P155*VÁHY!$G$7))*VÁHY!$H$7)+((R155*VÁHY!$I$7)+(S155*VÁHY!$J$7)+(T155*VÁHY!$K$7)+(U155*VÁHY!$L$7)+(V155*VÁHY!$M$7)+(W155*VÁHY!$N$7))+(X155*VÁHY!$O$7+Y155*VÁHY!$P$7+Z155*VÁHY!$Q$7+AA155*VÁHY!$R$7+AB155*VÁHY!$S$7+AC155*VÁHY!$T$7)+(AD155*VÁHY!$U$7+AE155*VÁHY!$V$7+AG155*VÁHY!$X$7+AH155*VÁHY!$Y$7))*(1+(AM155*VÁHY!$AD$7))+(AJ155*VÁHY!$AA$7)</f>
        <v>0</v>
      </c>
      <c r="AT155" s="273">
        <f>AS155+AS154+AS153</f>
        <v>0</v>
      </c>
      <c r="AU155" s="272">
        <f t="shared" si="133"/>
        <v>0</v>
      </c>
      <c r="AV155" s="272">
        <f>AS155+AS154+AS153+AS152+AS151+AS150+AS146</f>
        <v>0</v>
      </c>
    </row>
    <row r="156" spans="1:48" ht="21.95" customHeight="1" thickBot="1" x14ac:dyDescent="0.25">
      <c r="A156" s="104"/>
      <c r="B156" s="30">
        <v>42771</v>
      </c>
      <c r="C156" s="335"/>
      <c r="D156" s="335"/>
      <c r="E156" s="335"/>
      <c r="F156" s="334"/>
      <c r="G156" s="334"/>
      <c r="H156" s="334"/>
      <c r="I156" s="70">
        <f t="shared" si="130"/>
        <v>0</v>
      </c>
      <c r="J156" s="70">
        <f t="shared" si="131"/>
        <v>0</v>
      </c>
      <c r="K156" s="55"/>
      <c r="L156" s="56"/>
      <c r="M156" s="57"/>
      <c r="N156" s="58"/>
      <c r="O156" s="59"/>
      <c r="P156" s="60"/>
      <c r="Q156" s="132"/>
      <c r="R156" s="61"/>
      <c r="S156" s="62"/>
      <c r="T156" s="63"/>
      <c r="U156" s="64"/>
      <c r="V156" s="65"/>
      <c r="W156" s="66"/>
      <c r="X156" s="67"/>
      <c r="Y156" s="68"/>
      <c r="Z156" s="67"/>
      <c r="AA156" s="68"/>
      <c r="AB156" s="67"/>
      <c r="AC156" s="69"/>
      <c r="AD156" s="26"/>
      <c r="AE156" s="26"/>
      <c r="AF156" s="26"/>
      <c r="AG156" s="26"/>
      <c r="AH156" s="26"/>
      <c r="AI156" s="91"/>
      <c r="AJ156" s="26"/>
      <c r="AK156" s="26"/>
      <c r="AL156" s="26"/>
      <c r="AM156" s="26"/>
      <c r="AN156" s="26"/>
      <c r="AO156" s="286">
        <f t="shared" si="132"/>
        <v>0</v>
      </c>
      <c r="AP156" s="294">
        <f t="shared" si="132"/>
        <v>0</v>
      </c>
      <c r="AQ156" s="302">
        <f t="shared" si="132"/>
        <v>0</v>
      </c>
      <c r="AR156" s="310">
        <f t="shared" si="132"/>
        <v>0</v>
      </c>
      <c r="AS156" s="272">
        <f>((((K156*VÁHY!$B$7)+(L156*VÁHY!$C$7)+(M156*VÁHY!$D$7)+(N156*VÁHY!$E$7)+(O156*VÁHY!$F$7)+(P156*VÁHY!$G$7))*VÁHY!$H$7)+((R156*VÁHY!$I$7)+(S156*VÁHY!$J$7)+(T156*VÁHY!$K$7)+(U156*VÁHY!$L$7)+(V156*VÁHY!$M$7)+(W156*VÁHY!$N$7))+(X156*VÁHY!$O$7+Y156*VÁHY!$P$7+Z156*VÁHY!$Q$7+AA156*VÁHY!$R$7+AB156*VÁHY!$S$7+AC156*VÁHY!$T$7)+(AD156*VÁHY!$U$7+AE156*VÁHY!$V$7+AG156*VÁHY!$X$7+AH156*VÁHY!$Y$7))*(1+(AM156*VÁHY!$AD$7))+(AJ156*VÁHY!$AA$7)</f>
        <v>0</v>
      </c>
      <c r="AT156" s="273">
        <f>AS156+AS155+AS154</f>
        <v>0</v>
      </c>
      <c r="AU156" s="272">
        <f t="shared" si="133"/>
        <v>0</v>
      </c>
      <c r="AV156" s="272">
        <f t="shared" ref="AV156" si="134">AS156+AS155+AS154+AS153+AS152+AS151+AS150</f>
        <v>0</v>
      </c>
    </row>
    <row r="157" spans="1:48" ht="14.25" thickTop="1" thickBot="1" x14ac:dyDescent="0.25">
      <c r="A157" s="105"/>
      <c r="B157" s="106"/>
      <c r="C157" s="114" t="e">
        <f>(L149+M149+N149+S149+T149+U149)/J149</f>
        <v>#DIV/0!</v>
      </c>
      <c r="D157" s="107" t="e">
        <f>(O149+P149+V149+W149+Y149+AA149)/(K149+L149+M149+N149+O149+P149+R149+S149+T149+U149+V149+W149+X149+Y149+Z149+AA149+AB149+AC149)</f>
        <v>#DIV/0!</v>
      </c>
      <c r="E157" s="108" t="e">
        <f>(K149+L149+M149+N149+O149+P149)/J149</f>
        <v>#DIV/0!</v>
      </c>
      <c r="F157" s="109" t="e">
        <f>1-J149/I149</f>
        <v>#DIV/0!</v>
      </c>
      <c r="G157" s="125" t="e">
        <f>Q149/J149</f>
        <v>#DIV/0!</v>
      </c>
      <c r="H157" s="127">
        <f>I149/(MAKROPLAN!E17)</f>
        <v>0</v>
      </c>
      <c r="I157" s="110"/>
      <c r="J157" s="111"/>
      <c r="K157" s="111"/>
      <c r="L157" s="111"/>
      <c r="M157" s="111"/>
      <c r="N157" s="111"/>
      <c r="O157" s="110"/>
      <c r="P157" s="111"/>
      <c r="Q157" s="111"/>
      <c r="R157" s="111"/>
      <c r="S157" s="111"/>
      <c r="T157" s="111"/>
      <c r="U157" s="111"/>
      <c r="V157" s="110"/>
      <c r="W157" s="111"/>
      <c r="X157" s="111"/>
      <c r="Y157" s="111"/>
      <c r="Z157" s="111"/>
      <c r="AA157" s="111"/>
      <c r="AB157" s="110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</row>
    <row r="158" spans="1:48" ht="13.5" thickTop="1" x14ac:dyDescent="0.2">
      <c r="A158" s="112"/>
      <c r="B158" s="106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</row>
    <row r="159" spans="1:48" ht="20.25" x14ac:dyDescent="0.2">
      <c r="A159" s="100"/>
      <c r="B159" s="12"/>
      <c r="C159" s="355" t="s">
        <v>138</v>
      </c>
      <c r="D159" s="355"/>
      <c r="E159" s="355"/>
      <c r="F159" s="355" t="s">
        <v>74</v>
      </c>
      <c r="G159" s="355"/>
      <c r="H159" s="355"/>
      <c r="I159" s="70">
        <f>(K159+L159+M159+N159+O159+P159+R159+S159+T159+U159+V159+W159+AD159+AE159+AG159+(AH159/4)+X159+Y159+Z159+AA159+AB159+AC159)</f>
        <v>0</v>
      </c>
      <c r="J159" s="70">
        <f>(K159+L159+M159+N159+O159+P159+R159+S159+T159+U159+V159+W159)</f>
        <v>0</v>
      </c>
      <c r="K159" s="71">
        <f t="shared" ref="K159:AJ159" si="135">SUM(K160:K166)/60</f>
        <v>0</v>
      </c>
      <c r="L159" s="72">
        <f t="shared" si="135"/>
        <v>0</v>
      </c>
      <c r="M159" s="73">
        <f t="shared" si="135"/>
        <v>0</v>
      </c>
      <c r="N159" s="74">
        <f t="shared" si="135"/>
        <v>0</v>
      </c>
      <c r="O159" s="75">
        <f t="shared" si="135"/>
        <v>0</v>
      </c>
      <c r="P159" s="76">
        <f t="shared" si="135"/>
        <v>0</v>
      </c>
      <c r="Q159" s="130">
        <f t="shared" si="135"/>
        <v>0</v>
      </c>
      <c r="R159" s="77">
        <f t="shared" si="135"/>
        <v>0</v>
      </c>
      <c r="S159" s="78">
        <f t="shared" si="135"/>
        <v>0</v>
      </c>
      <c r="T159" s="79">
        <f t="shared" si="135"/>
        <v>0</v>
      </c>
      <c r="U159" s="80">
        <f t="shared" si="135"/>
        <v>0</v>
      </c>
      <c r="V159" s="81">
        <f t="shared" si="135"/>
        <v>0</v>
      </c>
      <c r="W159" s="82">
        <f t="shared" si="135"/>
        <v>0</v>
      </c>
      <c r="X159" s="83">
        <f t="shared" si="135"/>
        <v>0</v>
      </c>
      <c r="Y159" s="84">
        <f t="shared" si="135"/>
        <v>0</v>
      </c>
      <c r="Z159" s="83">
        <f t="shared" si="135"/>
        <v>0</v>
      </c>
      <c r="AA159" s="84">
        <f t="shared" si="135"/>
        <v>0</v>
      </c>
      <c r="AB159" s="83">
        <f t="shared" si="135"/>
        <v>0</v>
      </c>
      <c r="AC159" s="85">
        <f t="shared" si="135"/>
        <v>0</v>
      </c>
      <c r="AD159" s="86">
        <f t="shared" si="135"/>
        <v>0</v>
      </c>
      <c r="AE159" s="86">
        <f t="shared" si="135"/>
        <v>0</v>
      </c>
      <c r="AF159" s="86">
        <f t="shared" si="135"/>
        <v>0</v>
      </c>
      <c r="AG159" s="86">
        <f t="shared" si="135"/>
        <v>0</v>
      </c>
      <c r="AH159" s="86">
        <f t="shared" si="135"/>
        <v>0</v>
      </c>
      <c r="AI159" s="89">
        <f t="shared" si="135"/>
        <v>0</v>
      </c>
      <c r="AJ159" s="86">
        <f t="shared" si="135"/>
        <v>0</v>
      </c>
      <c r="AK159" s="24">
        <f t="shared" ref="AK159" si="136">SUM(AK160:AK166)</f>
        <v>0</v>
      </c>
      <c r="AL159" s="24">
        <f t="shared" ref="AL159:AN159" si="137">SUM(AL160:AL166)</f>
        <v>0</v>
      </c>
      <c r="AM159" s="24">
        <f t="shared" si="137"/>
        <v>0</v>
      </c>
      <c r="AN159" s="24">
        <f t="shared" si="137"/>
        <v>0</v>
      </c>
      <c r="AO159" s="280">
        <f>VÁHY!$AF$7</f>
        <v>2.5714285714285716</v>
      </c>
      <c r="AP159" s="291">
        <f>VÁHY!$AG$7</f>
        <v>6.7499999999999991</v>
      </c>
      <c r="AQ159" s="299">
        <f>VÁHY!$AH$7</f>
        <v>9.6428571428571406</v>
      </c>
      <c r="AR159" s="307">
        <f>VÁHY!$AI$7</f>
        <v>11.25</v>
      </c>
    </row>
    <row r="160" spans="1:48" ht="21.95" customHeight="1" x14ac:dyDescent="0.2">
      <c r="A160" s="103"/>
      <c r="B160" s="30">
        <v>42772</v>
      </c>
      <c r="C160" s="334"/>
      <c r="D160" s="334"/>
      <c r="E160" s="334"/>
      <c r="F160" s="334"/>
      <c r="G160" s="334"/>
      <c r="H160" s="334"/>
      <c r="I160" s="70">
        <f t="shared" ref="I160:I166" si="138">(K160+L160+M160+N160+O160+P160+R160+S160+T160+U160+V160+W160+AD160+AE160+AG160+(AH160/4)+X160+Y160+Z160+AA160+AB160+AC160)/60</f>
        <v>0</v>
      </c>
      <c r="J160" s="70">
        <f t="shared" ref="J160:J166" si="139">(K160+L160+M160+N160+O160+P160+R160+S160+T160+U160+V160+W160)/60</f>
        <v>0</v>
      </c>
      <c r="K160" s="40"/>
      <c r="L160" s="41"/>
      <c r="M160" s="42"/>
      <c r="N160" s="43"/>
      <c r="O160" s="44"/>
      <c r="P160" s="45"/>
      <c r="Q160" s="131"/>
      <c r="R160" s="46"/>
      <c r="S160" s="47"/>
      <c r="T160" s="48"/>
      <c r="U160" s="49"/>
      <c r="V160" s="50"/>
      <c r="W160" s="51"/>
      <c r="X160" s="52"/>
      <c r="Y160" s="53"/>
      <c r="Z160" s="52"/>
      <c r="AA160" s="53"/>
      <c r="AB160" s="52"/>
      <c r="AC160" s="54"/>
      <c r="AD160" s="25"/>
      <c r="AE160" s="25"/>
      <c r="AF160" s="25"/>
      <c r="AG160" s="25"/>
      <c r="AH160" s="25"/>
      <c r="AI160" s="90"/>
      <c r="AJ160" s="25"/>
      <c r="AK160" s="25"/>
      <c r="AL160" s="25"/>
      <c r="AM160" s="25"/>
      <c r="AN160" s="25"/>
      <c r="AO160" s="286">
        <f t="shared" ref="AO160:AR166" si="140">AS160/60</f>
        <v>0</v>
      </c>
      <c r="AP160" s="294">
        <f t="shared" si="140"/>
        <v>0</v>
      </c>
      <c r="AQ160" s="302">
        <f t="shared" si="140"/>
        <v>0</v>
      </c>
      <c r="AR160" s="310">
        <f t="shared" si="140"/>
        <v>0</v>
      </c>
      <c r="AS160" s="272">
        <f>((((K160*VÁHY!$B$7)+(L160*VÁHY!$C$7)+(M160*VÁHY!$D$7)+(N160*VÁHY!$E$7)+(O160*VÁHY!$F$7)+(P160*VÁHY!$G$7))*VÁHY!$H$7)+((R160*VÁHY!$I$7)+(S160*VÁHY!$J$7)+(T160*VÁHY!$K$7)+(U160*VÁHY!$L$7)+(V160*VÁHY!$M$7)+(W160*VÁHY!$N$7))+(X160*VÁHY!$O$7+Y160*VÁHY!$P$7+Z160*VÁHY!$Q$7+AA160*VÁHY!$R$7+AB160*VÁHY!$S$7+AC160*VÁHY!$T$7)+(AD160*VÁHY!$U$7+AE160*VÁHY!$V$7+AG160*VÁHY!$X$7+AH160*VÁHY!$Y$7))*(1+(AM160*VÁHY!$AD$7))+(AJ160*VÁHY!$AA$7)</f>
        <v>0</v>
      </c>
      <c r="AT160" s="272">
        <f>AS160+AS156+AS155</f>
        <v>0</v>
      </c>
      <c r="AU160" s="272">
        <f>AS160+AS156+AS155+AS154+AS153</f>
        <v>0</v>
      </c>
      <c r="AV160" s="272">
        <f>AS160+AS156+AS155+AS154+AS153+AS152+AS151</f>
        <v>0</v>
      </c>
    </row>
    <row r="161" spans="1:48" ht="21.95" customHeight="1" x14ac:dyDescent="0.2">
      <c r="A161" s="104"/>
      <c r="B161" s="31">
        <v>42773</v>
      </c>
      <c r="C161" s="334"/>
      <c r="D161" s="334"/>
      <c r="E161" s="334"/>
      <c r="F161" s="334"/>
      <c r="G161" s="334"/>
      <c r="H161" s="334"/>
      <c r="I161" s="70">
        <f t="shared" si="138"/>
        <v>0</v>
      </c>
      <c r="J161" s="70">
        <f t="shared" si="139"/>
        <v>0</v>
      </c>
      <c r="K161" s="55"/>
      <c r="L161" s="56"/>
      <c r="M161" s="57"/>
      <c r="N161" s="58"/>
      <c r="O161" s="59"/>
      <c r="P161" s="60"/>
      <c r="Q161" s="132"/>
      <c r="R161" s="61"/>
      <c r="S161" s="62"/>
      <c r="T161" s="63"/>
      <c r="U161" s="64"/>
      <c r="V161" s="65"/>
      <c r="W161" s="66"/>
      <c r="X161" s="67"/>
      <c r="Y161" s="68"/>
      <c r="Z161" s="67"/>
      <c r="AA161" s="68"/>
      <c r="AB161" s="67"/>
      <c r="AC161" s="69"/>
      <c r="AD161" s="26"/>
      <c r="AE161" s="26"/>
      <c r="AF161" s="26"/>
      <c r="AG161" s="26"/>
      <c r="AH161" s="26"/>
      <c r="AI161" s="91"/>
      <c r="AJ161" s="26"/>
      <c r="AK161" s="26"/>
      <c r="AL161" s="26"/>
      <c r="AM161" s="26"/>
      <c r="AN161" s="26"/>
      <c r="AO161" s="286">
        <f t="shared" si="140"/>
        <v>0</v>
      </c>
      <c r="AP161" s="294">
        <f t="shared" si="140"/>
        <v>0</v>
      </c>
      <c r="AQ161" s="302">
        <f t="shared" si="140"/>
        <v>0</v>
      </c>
      <c r="AR161" s="310">
        <f t="shared" si="140"/>
        <v>0</v>
      </c>
      <c r="AS161" s="272">
        <f>((((K161*VÁHY!$B$7)+(L161*VÁHY!$C$7)+(M161*VÁHY!$D$7)+(N161*VÁHY!$E$7)+(O161*VÁHY!$F$7)+(P161*VÁHY!$G$7))*VÁHY!$H$7)+((R161*VÁHY!$I$7)+(S161*VÁHY!$J$7)+(T161*VÁHY!$K$7)+(U161*VÁHY!$L$7)+(V161*VÁHY!$M$7)+(W161*VÁHY!$N$7))+(X161*VÁHY!$O$7+Y161*VÁHY!$P$7+Z161*VÁHY!$Q$7+AA161*VÁHY!$R$7+AB161*VÁHY!$S$7+AC161*VÁHY!$T$7)+(AD161*VÁHY!$U$7+AE161*VÁHY!$V$7+AG161*VÁHY!$X$7+AH161*VÁHY!$Y$7))*(1+(AM161*VÁHY!$AD$7))+(AJ161*VÁHY!$AA$7)</f>
        <v>0</v>
      </c>
      <c r="AT161" s="273">
        <f>AS161+AS160+AS156</f>
        <v>0</v>
      </c>
      <c r="AU161" s="272">
        <f>AS161+AS160+AS156+AS155+AS154</f>
        <v>0</v>
      </c>
      <c r="AV161" s="272">
        <f>AS161+AS160+AS156+AS155+AS154+AS153+AS152</f>
        <v>0</v>
      </c>
    </row>
    <row r="162" spans="1:48" ht="21.95" customHeight="1" x14ac:dyDescent="0.2">
      <c r="A162" s="104"/>
      <c r="B162" s="31">
        <v>42774</v>
      </c>
      <c r="C162" s="334"/>
      <c r="D162" s="334"/>
      <c r="E162" s="334"/>
      <c r="F162" s="334"/>
      <c r="G162" s="334"/>
      <c r="H162" s="334"/>
      <c r="I162" s="70">
        <f t="shared" si="138"/>
        <v>0</v>
      </c>
      <c r="J162" s="70">
        <f t="shared" si="139"/>
        <v>0</v>
      </c>
      <c r="K162" s="55"/>
      <c r="L162" s="56"/>
      <c r="M162" s="57"/>
      <c r="N162" s="58"/>
      <c r="O162" s="59"/>
      <c r="P162" s="60"/>
      <c r="Q162" s="132"/>
      <c r="R162" s="61"/>
      <c r="S162" s="62"/>
      <c r="T162" s="63"/>
      <c r="U162" s="64"/>
      <c r="V162" s="65"/>
      <c r="W162" s="66"/>
      <c r="X162" s="67"/>
      <c r="Y162" s="68"/>
      <c r="Z162" s="67"/>
      <c r="AA162" s="68"/>
      <c r="AB162" s="67"/>
      <c r="AC162" s="69"/>
      <c r="AD162" s="26"/>
      <c r="AE162" s="26"/>
      <c r="AF162" s="26"/>
      <c r="AG162" s="26"/>
      <c r="AH162" s="26"/>
      <c r="AI162" s="91"/>
      <c r="AJ162" s="26"/>
      <c r="AK162" s="26"/>
      <c r="AL162" s="26"/>
      <c r="AM162" s="26"/>
      <c r="AN162" s="26"/>
      <c r="AO162" s="286">
        <f t="shared" si="140"/>
        <v>0</v>
      </c>
      <c r="AP162" s="294">
        <f t="shared" si="140"/>
        <v>0</v>
      </c>
      <c r="AQ162" s="302">
        <f t="shared" si="140"/>
        <v>0</v>
      </c>
      <c r="AR162" s="310">
        <f t="shared" si="140"/>
        <v>0</v>
      </c>
      <c r="AS162" s="272">
        <f>((((K162*VÁHY!$B$7)+(L162*VÁHY!$C$7)+(M162*VÁHY!$D$7)+(N162*VÁHY!$E$7)+(O162*VÁHY!$F$7)+(P162*VÁHY!$G$7))*VÁHY!$H$7)+((R162*VÁHY!$I$7)+(S162*VÁHY!$J$7)+(T162*VÁHY!$K$7)+(U162*VÁHY!$L$7)+(V162*VÁHY!$M$7)+(W162*VÁHY!$N$7))+(X162*VÁHY!$O$7+Y162*VÁHY!$P$7+Z162*VÁHY!$Q$7+AA162*VÁHY!$R$7+AB162*VÁHY!$S$7+AC162*VÁHY!$T$7)+(AD162*VÁHY!$U$7+AE162*VÁHY!$V$7+AG162*VÁHY!$X$7+AH162*VÁHY!$Y$7))*(1+(AM162*VÁHY!$AD$7))+(AJ162*VÁHY!$AA$7)</f>
        <v>0</v>
      </c>
      <c r="AT162" s="273">
        <f>AS162+AS161+AS160</f>
        <v>0</v>
      </c>
      <c r="AU162" s="272">
        <f>AS162+AS161+AS160+AS156+AS155</f>
        <v>0</v>
      </c>
      <c r="AV162" s="272">
        <f>AS162+AS161+AS160+AS156+AS155+AS154+AS153</f>
        <v>0</v>
      </c>
    </row>
    <row r="163" spans="1:48" ht="21.95" customHeight="1" x14ac:dyDescent="0.2">
      <c r="A163" s="104"/>
      <c r="B163" s="30">
        <v>42775</v>
      </c>
      <c r="C163" s="334"/>
      <c r="D163" s="334"/>
      <c r="E163" s="334"/>
      <c r="F163" s="334"/>
      <c r="G163" s="334"/>
      <c r="H163" s="334"/>
      <c r="I163" s="70">
        <f t="shared" si="138"/>
        <v>0</v>
      </c>
      <c r="J163" s="70">
        <f t="shared" si="139"/>
        <v>0</v>
      </c>
      <c r="K163" s="55"/>
      <c r="L163" s="56"/>
      <c r="M163" s="57"/>
      <c r="N163" s="58"/>
      <c r="O163" s="59"/>
      <c r="P163" s="60"/>
      <c r="Q163" s="132"/>
      <c r="R163" s="61"/>
      <c r="S163" s="62"/>
      <c r="T163" s="63"/>
      <c r="U163" s="64"/>
      <c r="V163" s="65"/>
      <c r="W163" s="66"/>
      <c r="X163" s="67"/>
      <c r="Y163" s="68"/>
      <c r="Z163" s="67"/>
      <c r="AA163" s="68"/>
      <c r="AB163" s="67"/>
      <c r="AC163" s="69"/>
      <c r="AD163" s="26"/>
      <c r="AE163" s="26"/>
      <c r="AF163" s="26"/>
      <c r="AG163" s="26"/>
      <c r="AH163" s="26"/>
      <c r="AI163" s="91"/>
      <c r="AJ163" s="26"/>
      <c r="AK163" s="26"/>
      <c r="AL163" s="26"/>
      <c r="AM163" s="26"/>
      <c r="AN163" s="26"/>
      <c r="AO163" s="286">
        <f t="shared" si="140"/>
        <v>0</v>
      </c>
      <c r="AP163" s="294">
        <f t="shared" si="140"/>
        <v>0</v>
      </c>
      <c r="AQ163" s="302">
        <f t="shared" si="140"/>
        <v>0</v>
      </c>
      <c r="AR163" s="310">
        <f t="shared" si="140"/>
        <v>0</v>
      </c>
      <c r="AS163" s="272">
        <f>((((K163*VÁHY!$B$7)+(L163*VÁHY!$C$7)+(M163*VÁHY!$D$7)+(N163*VÁHY!$E$7)+(O163*VÁHY!$F$7)+(P163*VÁHY!$G$7))*VÁHY!$H$7)+((R163*VÁHY!$I$7)+(S163*VÁHY!$J$7)+(T163*VÁHY!$K$7)+(U163*VÁHY!$L$7)+(V163*VÁHY!$M$7)+(W163*VÁHY!$N$7))+(X163*VÁHY!$O$7+Y163*VÁHY!$P$7+Z163*VÁHY!$Q$7+AA163*VÁHY!$R$7+AB163*VÁHY!$S$7+AC163*VÁHY!$T$7)+(AD163*VÁHY!$U$7+AE163*VÁHY!$V$7+AG163*VÁHY!$X$7+AH163*VÁHY!$Y$7))*(1+(AM163*VÁHY!$AD$7))+(AJ163*VÁHY!$AA$7)</f>
        <v>0</v>
      </c>
      <c r="AT163" s="273">
        <f>AS163+AS162+AS161</f>
        <v>0</v>
      </c>
      <c r="AU163" s="272">
        <f>AS163+AS162+AS161+AS160+AS156</f>
        <v>0</v>
      </c>
      <c r="AV163" s="272">
        <f>AS163+AS162+AS161+AS160+AS156+AS155+AS154</f>
        <v>0</v>
      </c>
    </row>
    <row r="164" spans="1:48" ht="21.95" customHeight="1" x14ac:dyDescent="0.2">
      <c r="A164" s="104"/>
      <c r="B164" s="31">
        <v>42776</v>
      </c>
      <c r="C164" s="334"/>
      <c r="D164" s="334"/>
      <c r="E164" s="334"/>
      <c r="F164" s="334"/>
      <c r="G164" s="334"/>
      <c r="H164" s="334"/>
      <c r="I164" s="70">
        <f t="shared" si="138"/>
        <v>0</v>
      </c>
      <c r="J164" s="70">
        <f t="shared" si="139"/>
        <v>0</v>
      </c>
      <c r="K164" s="55"/>
      <c r="L164" s="56"/>
      <c r="M164" s="57"/>
      <c r="N164" s="58"/>
      <c r="O164" s="59"/>
      <c r="P164" s="60"/>
      <c r="Q164" s="132"/>
      <c r="R164" s="61"/>
      <c r="S164" s="62"/>
      <c r="T164" s="63"/>
      <c r="U164" s="64"/>
      <c r="V164" s="65"/>
      <c r="W164" s="66"/>
      <c r="X164" s="67"/>
      <c r="Y164" s="68"/>
      <c r="Z164" s="67"/>
      <c r="AA164" s="68"/>
      <c r="AB164" s="67"/>
      <c r="AC164" s="69"/>
      <c r="AD164" s="26"/>
      <c r="AE164" s="26"/>
      <c r="AF164" s="26"/>
      <c r="AG164" s="26"/>
      <c r="AH164" s="26"/>
      <c r="AI164" s="91"/>
      <c r="AJ164" s="26"/>
      <c r="AK164" s="26"/>
      <c r="AL164" s="26"/>
      <c r="AM164" s="26"/>
      <c r="AN164" s="26"/>
      <c r="AO164" s="286">
        <f t="shared" si="140"/>
        <v>0</v>
      </c>
      <c r="AP164" s="294">
        <f t="shared" si="140"/>
        <v>0</v>
      </c>
      <c r="AQ164" s="302">
        <f t="shared" si="140"/>
        <v>0</v>
      </c>
      <c r="AR164" s="310">
        <f t="shared" si="140"/>
        <v>0</v>
      </c>
      <c r="AS164" s="272">
        <f>((((K164*VÁHY!$B$7)+(L164*VÁHY!$C$7)+(M164*VÁHY!$D$7)+(N164*VÁHY!$E$7)+(O164*VÁHY!$F$7)+(P164*VÁHY!$G$7))*VÁHY!$H$7)+((R164*VÁHY!$I$7)+(S164*VÁHY!$J$7)+(T164*VÁHY!$K$7)+(U164*VÁHY!$L$7)+(V164*VÁHY!$M$7)+(W164*VÁHY!$N$7))+(X164*VÁHY!$O$7+Y164*VÁHY!$P$7+Z164*VÁHY!$Q$7+AA164*VÁHY!$R$7+AB164*VÁHY!$S$7+AC164*VÁHY!$T$7)+(AD164*VÁHY!$U$7+AE164*VÁHY!$V$7+AG164*VÁHY!$X$7+AH164*VÁHY!$Y$7))*(1+(AM164*VÁHY!$AD$7))+(AJ164*VÁHY!$AA$7)</f>
        <v>0</v>
      </c>
      <c r="AT164" s="273">
        <f>AS164+AS163+AS162</f>
        <v>0</v>
      </c>
      <c r="AU164" s="272">
        <f t="shared" ref="AU164:AU166" si="141">AS164+AS163+AS162+AS161+AS160</f>
        <v>0</v>
      </c>
      <c r="AV164" s="272">
        <f>AS164+AS163+AS162+AS161+AS160+AS156+AS155</f>
        <v>0</v>
      </c>
    </row>
    <row r="165" spans="1:48" ht="21.95" customHeight="1" x14ac:dyDescent="0.2">
      <c r="A165" s="104"/>
      <c r="B165" s="31">
        <v>42777</v>
      </c>
      <c r="C165" s="334"/>
      <c r="D165" s="334"/>
      <c r="E165" s="334"/>
      <c r="F165" s="334"/>
      <c r="G165" s="334"/>
      <c r="H165" s="334"/>
      <c r="I165" s="70">
        <f t="shared" si="138"/>
        <v>0</v>
      </c>
      <c r="J165" s="70">
        <f t="shared" si="139"/>
        <v>0</v>
      </c>
      <c r="K165" s="55"/>
      <c r="L165" s="56"/>
      <c r="M165" s="57"/>
      <c r="N165" s="58"/>
      <c r="O165" s="59"/>
      <c r="P165" s="60"/>
      <c r="Q165" s="132"/>
      <c r="R165" s="61"/>
      <c r="S165" s="62"/>
      <c r="T165" s="63"/>
      <c r="U165" s="64"/>
      <c r="V165" s="65"/>
      <c r="W165" s="66"/>
      <c r="X165" s="67"/>
      <c r="Y165" s="68"/>
      <c r="Z165" s="67"/>
      <c r="AA165" s="68"/>
      <c r="AB165" s="67"/>
      <c r="AC165" s="69"/>
      <c r="AD165" s="26"/>
      <c r="AE165" s="26"/>
      <c r="AF165" s="26"/>
      <c r="AG165" s="26"/>
      <c r="AH165" s="26"/>
      <c r="AI165" s="91"/>
      <c r="AJ165" s="26"/>
      <c r="AK165" s="26"/>
      <c r="AL165" s="26"/>
      <c r="AM165" s="26"/>
      <c r="AN165" s="26"/>
      <c r="AO165" s="286">
        <f t="shared" si="140"/>
        <v>0</v>
      </c>
      <c r="AP165" s="294">
        <f t="shared" si="140"/>
        <v>0</v>
      </c>
      <c r="AQ165" s="302">
        <f t="shared" si="140"/>
        <v>0</v>
      </c>
      <c r="AR165" s="310">
        <f t="shared" si="140"/>
        <v>0</v>
      </c>
      <c r="AS165" s="272">
        <f>((((K165*VÁHY!$B$7)+(L165*VÁHY!$C$7)+(M165*VÁHY!$D$7)+(N165*VÁHY!$E$7)+(O165*VÁHY!$F$7)+(P165*VÁHY!$G$7))*VÁHY!$H$7)+((R165*VÁHY!$I$7)+(S165*VÁHY!$J$7)+(T165*VÁHY!$K$7)+(U165*VÁHY!$L$7)+(V165*VÁHY!$M$7)+(W165*VÁHY!$N$7))+(X165*VÁHY!$O$7+Y165*VÁHY!$P$7+Z165*VÁHY!$Q$7+AA165*VÁHY!$R$7+AB165*VÁHY!$S$7+AC165*VÁHY!$T$7)+(AD165*VÁHY!$U$7+AE165*VÁHY!$V$7+AG165*VÁHY!$X$7+AH165*VÁHY!$Y$7))*(1+(AM165*VÁHY!$AD$7))+(AJ165*VÁHY!$AA$7)</f>
        <v>0</v>
      </c>
      <c r="AT165" s="273">
        <f>AS165+AS164+AS163</f>
        <v>0</v>
      </c>
      <c r="AU165" s="272">
        <f t="shared" si="141"/>
        <v>0</v>
      </c>
      <c r="AV165" s="272">
        <f>AS165+AS164+AS163+AS162+AS161+AS160+AS156</f>
        <v>0</v>
      </c>
    </row>
    <row r="166" spans="1:48" ht="21.95" customHeight="1" thickBot="1" x14ac:dyDescent="0.25">
      <c r="A166" s="104"/>
      <c r="B166" s="30">
        <v>42778</v>
      </c>
      <c r="C166" s="335"/>
      <c r="D166" s="335"/>
      <c r="E166" s="335"/>
      <c r="F166" s="334"/>
      <c r="G166" s="334"/>
      <c r="H166" s="334"/>
      <c r="I166" s="70">
        <f t="shared" si="138"/>
        <v>0</v>
      </c>
      <c r="J166" s="70">
        <f t="shared" si="139"/>
        <v>0</v>
      </c>
      <c r="K166" s="55"/>
      <c r="L166" s="56"/>
      <c r="M166" s="57"/>
      <c r="N166" s="58"/>
      <c r="O166" s="59"/>
      <c r="P166" s="60"/>
      <c r="Q166" s="132"/>
      <c r="R166" s="61"/>
      <c r="S166" s="62"/>
      <c r="T166" s="63"/>
      <c r="U166" s="64"/>
      <c r="V166" s="65"/>
      <c r="W166" s="66"/>
      <c r="X166" s="67"/>
      <c r="Y166" s="68"/>
      <c r="Z166" s="67"/>
      <c r="AA166" s="68"/>
      <c r="AB166" s="67"/>
      <c r="AC166" s="69"/>
      <c r="AD166" s="26"/>
      <c r="AE166" s="26"/>
      <c r="AF166" s="26"/>
      <c r="AG166" s="26"/>
      <c r="AH166" s="26"/>
      <c r="AI166" s="91"/>
      <c r="AJ166" s="26"/>
      <c r="AK166" s="26"/>
      <c r="AL166" s="26"/>
      <c r="AM166" s="26"/>
      <c r="AN166" s="26"/>
      <c r="AO166" s="286">
        <f t="shared" si="140"/>
        <v>0</v>
      </c>
      <c r="AP166" s="294">
        <f t="shared" si="140"/>
        <v>0</v>
      </c>
      <c r="AQ166" s="302">
        <f t="shared" si="140"/>
        <v>0</v>
      </c>
      <c r="AR166" s="310">
        <f t="shared" si="140"/>
        <v>0</v>
      </c>
      <c r="AS166" s="272">
        <f>((((K166*VÁHY!$B$7)+(L166*VÁHY!$C$7)+(M166*VÁHY!$D$7)+(N166*VÁHY!$E$7)+(O166*VÁHY!$F$7)+(P166*VÁHY!$G$7))*VÁHY!$H$7)+((R166*VÁHY!$I$7)+(S166*VÁHY!$J$7)+(T166*VÁHY!$K$7)+(U166*VÁHY!$L$7)+(V166*VÁHY!$M$7)+(W166*VÁHY!$N$7))+(X166*VÁHY!$O$7+Y166*VÁHY!$P$7+Z166*VÁHY!$Q$7+AA166*VÁHY!$R$7+AB166*VÁHY!$S$7+AC166*VÁHY!$T$7)+(AD166*VÁHY!$U$7+AE166*VÁHY!$V$7+AG166*VÁHY!$X$7+AH166*VÁHY!$Y$7))*(1+(AM166*VÁHY!$AD$7))+(AJ166*VÁHY!$AA$7)</f>
        <v>0</v>
      </c>
      <c r="AT166" s="273">
        <f>AS166+AS165+AS164</f>
        <v>0</v>
      </c>
      <c r="AU166" s="272">
        <f t="shared" si="141"/>
        <v>0</v>
      </c>
      <c r="AV166" s="272">
        <f t="shared" ref="AV166" si="142">AS166+AS165+AS164+AS163+AS162+AS161+AS160</f>
        <v>0</v>
      </c>
    </row>
    <row r="167" spans="1:48" ht="14.25" thickTop="1" thickBot="1" x14ac:dyDescent="0.25">
      <c r="A167" s="105"/>
      <c r="B167" s="106"/>
      <c r="C167" s="114" t="e">
        <f>(L159+M159+N159+S159+T159+U159)/J159</f>
        <v>#DIV/0!</v>
      </c>
      <c r="D167" s="107" t="e">
        <f>(O159+P159+V159+W159+Y159+AA159)/(K159+L159+M159+N159+O159+P159+R159+S159+T159+U159+V159+W159+X159+Y159+Z159+AA159+AB159+AC159)</f>
        <v>#DIV/0!</v>
      </c>
      <c r="E167" s="108" t="e">
        <f>(K159+L159+M159+N159+O159+P159)/J159</f>
        <v>#DIV/0!</v>
      </c>
      <c r="F167" s="109" t="e">
        <f>1-J159/I159</f>
        <v>#DIV/0!</v>
      </c>
      <c r="G167" s="125" t="e">
        <f>Q159/J159</f>
        <v>#DIV/0!</v>
      </c>
      <c r="H167" s="127">
        <f>I159/(MAKROPLAN!E18)</f>
        <v>0</v>
      </c>
      <c r="I167" s="110"/>
      <c r="J167" s="111"/>
      <c r="K167" s="111"/>
      <c r="L167" s="111"/>
      <c r="M167" s="111"/>
      <c r="N167" s="111"/>
      <c r="O167" s="110"/>
      <c r="P167" s="111"/>
      <c r="Q167" s="111"/>
      <c r="R167" s="111"/>
      <c r="S167" s="111"/>
      <c r="T167" s="111"/>
      <c r="U167" s="111"/>
      <c r="V167" s="110"/>
      <c r="W167" s="111"/>
      <c r="X167" s="111"/>
      <c r="Y167" s="111"/>
      <c r="Z167" s="111"/>
      <c r="AA167" s="111"/>
      <c r="AB167" s="110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</row>
    <row r="168" spans="1:48" ht="13.5" thickTop="1" x14ac:dyDescent="0.2">
      <c r="A168" s="112"/>
      <c r="B168" s="106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</row>
    <row r="169" spans="1:48" ht="20.25" x14ac:dyDescent="0.2">
      <c r="A169" s="100"/>
      <c r="B169" s="12"/>
      <c r="C169" s="355" t="s">
        <v>138</v>
      </c>
      <c r="D169" s="355"/>
      <c r="E169" s="355"/>
      <c r="F169" s="355" t="s">
        <v>73</v>
      </c>
      <c r="G169" s="355"/>
      <c r="H169" s="355"/>
      <c r="I169" s="70">
        <f>(K169+L169+M169+N169+O169+P169+R169+S169+T169+U169+V169+W169+AD169+AE169+AG169+(AH169/4)+X169+Y169+Z169+AA169+AB169+AC169)</f>
        <v>0</v>
      </c>
      <c r="J169" s="70">
        <f>(K169+L169+M169+N169+O169+P169+R169+S169+T169+U169+V169+W169)</f>
        <v>0</v>
      </c>
      <c r="K169" s="71">
        <f t="shared" ref="K169:AJ169" si="143">SUM(K170:K176)/60</f>
        <v>0</v>
      </c>
      <c r="L169" s="72">
        <f t="shared" si="143"/>
        <v>0</v>
      </c>
      <c r="M169" s="73">
        <f t="shared" si="143"/>
        <v>0</v>
      </c>
      <c r="N169" s="74">
        <f t="shared" si="143"/>
        <v>0</v>
      </c>
      <c r="O169" s="75">
        <f t="shared" si="143"/>
        <v>0</v>
      </c>
      <c r="P169" s="76">
        <f t="shared" si="143"/>
        <v>0</v>
      </c>
      <c r="Q169" s="130">
        <f t="shared" si="143"/>
        <v>0</v>
      </c>
      <c r="R169" s="77">
        <f t="shared" si="143"/>
        <v>0</v>
      </c>
      <c r="S169" s="78">
        <f t="shared" si="143"/>
        <v>0</v>
      </c>
      <c r="T169" s="79">
        <f t="shared" si="143"/>
        <v>0</v>
      </c>
      <c r="U169" s="80">
        <f t="shared" si="143"/>
        <v>0</v>
      </c>
      <c r="V169" s="81">
        <f t="shared" si="143"/>
        <v>0</v>
      </c>
      <c r="W169" s="82">
        <f t="shared" si="143"/>
        <v>0</v>
      </c>
      <c r="X169" s="83">
        <f t="shared" si="143"/>
        <v>0</v>
      </c>
      <c r="Y169" s="84">
        <f t="shared" si="143"/>
        <v>0</v>
      </c>
      <c r="Z169" s="83">
        <f t="shared" si="143"/>
        <v>0</v>
      </c>
      <c r="AA169" s="84">
        <f t="shared" si="143"/>
        <v>0</v>
      </c>
      <c r="AB169" s="83">
        <f t="shared" si="143"/>
        <v>0</v>
      </c>
      <c r="AC169" s="85">
        <f t="shared" si="143"/>
        <v>0</v>
      </c>
      <c r="AD169" s="86">
        <f t="shared" si="143"/>
        <v>0</v>
      </c>
      <c r="AE169" s="86">
        <f t="shared" si="143"/>
        <v>0</v>
      </c>
      <c r="AF169" s="86">
        <f t="shared" si="143"/>
        <v>0</v>
      </c>
      <c r="AG169" s="86">
        <f t="shared" si="143"/>
        <v>0</v>
      </c>
      <c r="AH169" s="86">
        <f t="shared" si="143"/>
        <v>0</v>
      </c>
      <c r="AI169" s="89">
        <f t="shared" si="143"/>
        <v>0</v>
      </c>
      <c r="AJ169" s="86">
        <f t="shared" si="143"/>
        <v>0</v>
      </c>
      <c r="AK169" s="24">
        <f t="shared" ref="AK169" si="144">SUM(AK170:AK176)</f>
        <v>0</v>
      </c>
      <c r="AL169" s="24">
        <f t="shared" ref="AL169:AN169" si="145">SUM(AL170:AL176)</f>
        <v>0</v>
      </c>
      <c r="AM169" s="24">
        <f t="shared" si="145"/>
        <v>0</v>
      </c>
      <c r="AN169" s="24">
        <f t="shared" si="145"/>
        <v>0</v>
      </c>
      <c r="AO169" s="280">
        <f>VÁHY!$AF$7</f>
        <v>2.5714285714285716</v>
      </c>
      <c r="AP169" s="291">
        <f>VÁHY!$AG$7</f>
        <v>6.7499999999999991</v>
      </c>
      <c r="AQ169" s="299">
        <f>VÁHY!$AH$7</f>
        <v>9.6428571428571406</v>
      </c>
      <c r="AR169" s="307">
        <f>VÁHY!$AI$7</f>
        <v>11.25</v>
      </c>
    </row>
    <row r="170" spans="1:48" ht="21.95" customHeight="1" x14ac:dyDescent="0.2">
      <c r="A170" s="103"/>
      <c r="B170" s="30">
        <v>42779</v>
      </c>
      <c r="C170" s="334"/>
      <c r="D170" s="334"/>
      <c r="E170" s="334"/>
      <c r="F170" s="334"/>
      <c r="G170" s="334"/>
      <c r="H170" s="334"/>
      <c r="I170" s="70">
        <f t="shared" ref="I170:I176" si="146">(K170+L170+M170+N170+O170+P170+R170+S170+T170+U170+V170+W170+AD170+AE170+AG170+(AH170/4)+X170+Y170+Z170+AA170+AB170+AC170)/60</f>
        <v>0</v>
      </c>
      <c r="J170" s="70">
        <f t="shared" ref="J170:J176" si="147">(K170+L170+M170+N170+O170+P170+R170+S170+T170+U170+V170+W170)/60</f>
        <v>0</v>
      </c>
      <c r="K170" s="40"/>
      <c r="L170" s="41"/>
      <c r="M170" s="42"/>
      <c r="N170" s="43"/>
      <c r="O170" s="44"/>
      <c r="P170" s="45"/>
      <c r="Q170" s="131"/>
      <c r="R170" s="46"/>
      <c r="S170" s="47"/>
      <c r="T170" s="48"/>
      <c r="U170" s="49"/>
      <c r="V170" s="50"/>
      <c r="W170" s="51"/>
      <c r="X170" s="52"/>
      <c r="Y170" s="53"/>
      <c r="Z170" s="52"/>
      <c r="AA170" s="53"/>
      <c r="AB170" s="52"/>
      <c r="AC170" s="54"/>
      <c r="AD170" s="25"/>
      <c r="AE170" s="25"/>
      <c r="AF170" s="25"/>
      <c r="AG170" s="25"/>
      <c r="AH170" s="25"/>
      <c r="AI170" s="90"/>
      <c r="AJ170" s="25"/>
      <c r="AK170" s="25"/>
      <c r="AL170" s="25"/>
      <c r="AM170" s="25"/>
      <c r="AN170" s="25"/>
      <c r="AO170" s="286">
        <f t="shared" ref="AO170:AR176" si="148">AS170/60</f>
        <v>0</v>
      </c>
      <c r="AP170" s="294">
        <f t="shared" si="148"/>
        <v>0</v>
      </c>
      <c r="AQ170" s="302">
        <f t="shared" si="148"/>
        <v>0</v>
      </c>
      <c r="AR170" s="310">
        <f t="shared" si="148"/>
        <v>0</v>
      </c>
      <c r="AS170" s="272">
        <f>((((K170*VÁHY!$B$7)+(L170*VÁHY!$C$7)+(M170*VÁHY!$D$7)+(N170*VÁHY!$E$7)+(O170*VÁHY!$F$7)+(P170*VÁHY!$G$7))*VÁHY!$H$7)+((R170*VÁHY!$I$7)+(S170*VÁHY!$J$7)+(T170*VÁHY!$K$7)+(U170*VÁHY!$L$7)+(V170*VÁHY!$M$7)+(W170*VÁHY!$N$7))+(X170*VÁHY!$O$7+Y170*VÁHY!$P$7+Z170*VÁHY!$Q$7+AA170*VÁHY!$R$7+AB170*VÁHY!$S$7+AC170*VÁHY!$T$7)+(AD170*VÁHY!$U$7+AE170*VÁHY!$V$7+AG170*VÁHY!$X$7+AH170*VÁHY!$Y$7))*(1+(AM170*VÁHY!$AD$7))+(AJ170*VÁHY!$AA$7)</f>
        <v>0</v>
      </c>
      <c r="AT170" s="272">
        <f>AS170+AS166+AS165</f>
        <v>0</v>
      </c>
      <c r="AU170" s="272">
        <f>AS170+AS166+AS165+AS164+AS163</f>
        <v>0</v>
      </c>
      <c r="AV170" s="272">
        <f>AS170+AS166+AS165+AS164+AS163+AS162+AS161</f>
        <v>0</v>
      </c>
    </row>
    <row r="171" spans="1:48" ht="21.95" customHeight="1" x14ac:dyDescent="0.2">
      <c r="A171" s="104"/>
      <c r="B171" s="31">
        <v>42780</v>
      </c>
      <c r="C171" s="334"/>
      <c r="D171" s="334"/>
      <c r="E171" s="334"/>
      <c r="F171" s="334"/>
      <c r="G171" s="334"/>
      <c r="H171" s="334"/>
      <c r="I171" s="70">
        <f t="shared" si="146"/>
        <v>0</v>
      </c>
      <c r="J171" s="70">
        <f t="shared" si="147"/>
        <v>0</v>
      </c>
      <c r="K171" s="55"/>
      <c r="L171" s="56"/>
      <c r="M171" s="57"/>
      <c r="N171" s="58"/>
      <c r="O171" s="59"/>
      <c r="P171" s="60"/>
      <c r="Q171" s="132"/>
      <c r="R171" s="61"/>
      <c r="S171" s="62"/>
      <c r="T171" s="63"/>
      <c r="U171" s="64"/>
      <c r="V171" s="65"/>
      <c r="W171" s="66"/>
      <c r="X171" s="67"/>
      <c r="Y171" s="68"/>
      <c r="Z171" s="67"/>
      <c r="AA171" s="68"/>
      <c r="AB171" s="67"/>
      <c r="AC171" s="69"/>
      <c r="AD171" s="26"/>
      <c r="AE171" s="26"/>
      <c r="AF171" s="26"/>
      <c r="AG171" s="26"/>
      <c r="AH171" s="26"/>
      <c r="AI171" s="91"/>
      <c r="AJ171" s="26"/>
      <c r="AK171" s="26"/>
      <c r="AL171" s="26"/>
      <c r="AM171" s="26"/>
      <c r="AN171" s="26"/>
      <c r="AO171" s="286">
        <f t="shared" si="148"/>
        <v>0</v>
      </c>
      <c r="AP171" s="294">
        <f t="shared" si="148"/>
        <v>0</v>
      </c>
      <c r="AQ171" s="302">
        <f t="shared" si="148"/>
        <v>0</v>
      </c>
      <c r="AR171" s="310">
        <f t="shared" si="148"/>
        <v>0</v>
      </c>
      <c r="AS171" s="272">
        <f>((((K171*VÁHY!$B$7)+(L171*VÁHY!$C$7)+(M171*VÁHY!$D$7)+(N171*VÁHY!$E$7)+(O171*VÁHY!$F$7)+(P171*VÁHY!$G$7))*VÁHY!$H$7)+((R171*VÁHY!$I$7)+(S171*VÁHY!$J$7)+(T171*VÁHY!$K$7)+(U171*VÁHY!$L$7)+(V171*VÁHY!$M$7)+(W171*VÁHY!$N$7))+(X171*VÁHY!$O$7+Y171*VÁHY!$P$7+Z171*VÁHY!$Q$7+AA171*VÁHY!$R$7+AB171*VÁHY!$S$7+AC171*VÁHY!$T$7)+(AD171*VÁHY!$U$7+AE171*VÁHY!$V$7+AG171*VÁHY!$X$7+AH171*VÁHY!$Y$7))*(1+(AM171*VÁHY!$AD$7))+(AJ171*VÁHY!$AA$7)</f>
        <v>0</v>
      </c>
      <c r="AT171" s="273">
        <f>AS171+AS170+AS166</f>
        <v>0</v>
      </c>
      <c r="AU171" s="272">
        <f>AS171+AS170+AS166+AS165+AS164</f>
        <v>0</v>
      </c>
      <c r="AV171" s="272">
        <f>AS171+AS170+AS166+AS165+AS164+AS163+AS162</f>
        <v>0</v>
      </c>
    </row>
    <row r="172" spans="1:48" ht="21.95" customHeight="1" x14ac:dyDescent="0.2">
      <c r="A172" s="104"/>
      <c r="B172" s="31">
        <v>42781</v>
      </c>
      <c r="C172" s="334"/>
      <c r="D172" s="334"/>
      <c r="E172" s="334"/>
      <c r="F172" s="334"/>
      <c r="G172" s="334"/>
      <c r="H172" s="334"/>
      <c r="I172" s="70">
        <f t="shared" si="146"/>
        <v>0</v>
      </c>
      <c r="J172" s="70">
        <f t="shared" si="147"/>
        <v>0</v>
      </c>
      <c r="K172" s="55"/>
      <c r="L172" s="56"/>
      <c r="M172" s="57"/>
      <c r="N172" s="58"/>
      <c r="O172" s="59"/>
      <c r="P172" s="60"/>
      <c r="Q172" s="132"/>
      <c r="R172" s="61"/>
      <c r="S172" s="62"/>
      <c r="T172" s="63"/>
      <c r="U172" s="64"/>
      <c r="V172" s="65"/>
      <c r="W172" s="66"/>
      <c r="X172" s="67"/>
      <c r="Y172" s="68"/>
      <c r="Z172" s="67"/>
      <c r="AA172" s="68"/>
      <c r="AB172" s="67"/>
      <c r="AC172" s="69"/>
      <c r="AD172" s="26"/>
      <c r="AE172" s="26"/>
      <c r="AF172" s="26"/>
      <c r="AG172" s="26"/>
      <c r="AH172" s="26"/>
      <c r="AI172" s="91"/>
      <c r="AJ172" s="26"/>
      <c r="AK172" s="26"/>
      <c r="AL172" s="26"/>
      <c r="AM172" s="26"/>
      <c r="AN172" s="26"/>
      <c r="AO172" s="286">
        <f t="shared" si="148"/>
        <v>0</v>
      </c>
      <c r="AP172" s="294">
        <f t="shared" si="148"/>
        <v>0</v>
      </c>
      <c r="AQ172" s="302">
        <f t="shared" si="148"/>
        <v>0</v>
      </c>
      <c r="AR172" s="310">
        <f t="shared" si="148"/>
        <v>0</v>
      </c>
      <c r="AS172" s="272">
        <f>((((K172*VÁHY!$B$7)+(L172*VÁHY!$C$7)+(M172*VÁHY!$D$7)+(N172*VÁHY!$E$7)+(O172*VÁHY!$F$7)+(P172*VÁHY!$G$7))*VÁHY!$H$7)+((R172*VÁHY!$I$7)+(S172*VÁHY!$J$7)+(T172*VÁHY!$K$7)+(U172*VÁHY!$L$7)+(V172*VÁHY!$M$7)+(W172*VÁHY!$N$7))+(X172*VÁHY!$O$7+Y172*VÁHY!$P$7+Z172*VÁHY!$Q$7+AA172*VÁHY!$R$7+AB172*VÁHY!$S$7+AC172*VÁHY!$T$7)+(AD172*VÁHY!$U$7+AE172*VÁHY!$V$7+AG172*VÁHY!$X$7+AH172*VÁHY!$Y$7))*(1+(AM172*VÁHY!$AD$7))+(AJ172*VÁHY!$AA$7)</f>
        <v>0</v>
      </c>
      <c r="AT172" s="273">
        <f>AS172+AS171+AS170</f>
        <v>0</v>
      </c>
      <c r="AU172" s="272">
        <f>AS172+AS171+AS170+AS166+AS165</f>
        <v>0</v>
      </c>
      <c r="AV172" s="272">
        <f>AS172+AS171+AS170+AS166+AS165+AS164+AS163</f>
        <v>0</v>
      </c>
    </row>
    <row r="173" spans="1:48" ht="21.95" customHeight="1" x14ac:dyDescent="0.2">
      <c r="A173" s="104"/>
      <c r="B173" s="30">
        <v>42782</v>
      </c>
      <c r="C173" s="334"/>
      <c r="D173" s="334"/>
      <c r="E173" s="334"/>
      <c r="F173" s="334"/>
      <c r="G173" s="334"/>
      <c r="H173" s="334"/>
      <c r="I173" s="70">
        <f t="shared" si="146"/>
        <v>0</v>
      </c>
      <c r="J173" s="70">
        <f t="shared" si="147"/>
        <v>0</v>
      </c>
      <c r="K173" s="55"/>
      <c r="L173" s="56"/>
      <c r="M173" s="57"/>
      <c r="N173" s="58"/>
      <c r="O173" s="59"/>
      <c r="P173" s="60"/>
      <c r="Q173" s="132"/>
      <c r="R173" s="61"/>
      <c r="S173" s="62"/>
      <c r="T173" s="63"/>
      <c r="U173" s="64"/>
      <c r="V173" s="65"/>
      <c r="W173" s="66"/>
      <c r="X173" s="67"/>
      <c r="Y173" s="68"/>
      <c r="Z173" s="67"/>
      <c r="AA173" s="68"/>
      <c r="AB173" s="67"/>
      <c r="AC173" s="69"/>
      <c r="AD173" s="26"/>
      <c r="AE173" s="26"/>
      <c r="AF173" s="26"/>
      <c r="AG173" s="26"/>
      <c r="AH173" s="26"/>
      <c r="AI173" s="91"/>
      <c r="AJ173" s="26"/>
      <c r="AK173" s="26"/>
      <c r="AL173" s="26"/>
      <c r="AM173" s="26"/>
      <c r="AN173" s="26"/>
      <c r="AO173" s="286">
        <f t="shared" si="148"/>
        <v>0</v>
      </c>
      <c r="AP173" s="294">
        <f t="shared" si="148"/>
        <v>0</v>
      </c>
      <c r="AQ173" s="302">
        <f t="shared" si="148"/>
        <v>0</v>
      </c>
      <c r="AR173" s="310">
        <f t="shared" si="148"/>
        <v>0</v>
      </c>
      <c r="AS173" s="272">
        <f>((((K173*VÁHY!$B$7)+(L173*VÁHY!$C$7)+(M173*VÁHY!$D$7)+(N173*VÁHY!$E$7)+(O173*VÁHY!$F$7)+(P173*VÁHY!$G$7))*VÁHY!$H$7)+((R173*VÁHY!$I$7)+(S173*VÁHY!$J$7)+(T173*VÁHY!$K$7)+(U173*VÁHY!$L$7)+(V173*VÁHY!$M$7)+(W173*VÁHY!$N$7))+(X173*VÁHY!$O$7+Y173*VÁHY!$P$7+Z173*VÁHY!$Q$7+AA173*VÁHY!$R$7+AB173*VÁHY!$S$7+AC173*VÁHY!$T$7)+(AD173*VÁHY!$U$7+AE173*VÁHY!$V$7+AG173*VÁHY!$X$7+AH173*VÁHY!$Y$7))*(1+(AM173*VÁHY!$AD$7))+(AJ173*VÁHY!$AA$7)</f>
        <v>0</v>
      </c>
      <c r="AT173" s="273">
        <f>AS173+AS172+AS171</f>
        <v>0</v>
      </c>
      <c r="AU173" s="272">
        <f>AS173+AS172+AS171+AS170+AS166</f>
        <v>0</v>
      </c>
      <c r="AV173" s="272">
        <f>AS173+AS172+AS171+AS170+AS166+AS165+AS164</f>
        <v>0</v>
      </c>
    </row>
    <row r="174" spans="1:48" ht="21.95" customHeight="1" x14ac:dyDescent="0.2">
      <c r="A174" s="104"/>
      <c r="B174" s="31">
        <v>42783</v>
      </c>
      <c r="C174" s="334"/>
      <c r="D174" s="334"/>
      <c r="E174" s="334"/>
      <c r="F174" s="334"/>
      <c r="G174" s="334"/>
      <c r="H174" s="334"/>
      <c r="I174" s="70">
        <f t="shared" si="146"/>
        <v>0</v>
      </c>
      <c r="J174" s="70">
        <f t="shared" si="147"/>
        <v>0</v>
      </c>
      <c r="K174" s="55"/>
      <c r="L174" s="56"/>
      <c r="M174" s="57"/>
      <c r="N174" s="58"/>
      <c r="O174" s="59"/>
      <c r="P174" s="60"/>
      <c r="Q174" s="132"/>
      <c r="R174" s="61"/>
      <c r="S174" s="62"/>
      <c r="T174" s="63"/>
      <c r="U174" s="64"/>
      <c r="V174" s="65"/>
      <c r="W174" s="66"/>
      <c r="X174" s="67"/>
      <c r="Y174" s="68"/>
      <c r="Z174" s="67"/>
      <c r="AA174" s="68"/>
      <c r="AB174" s="67"/>
      <c r="AC174" s="69"/>
      <c r="AD174" s="26"/>
      <c r="AE174" s="26"/>
      <c r="AF174" s="26"/>
      <c r="AG174" s="26"/>
      <c r="AH174" s="26"/>
      <c r="AI174" s="91"/>
      <c r="AJ174" s="26"/>
      <c r="AK174" s="26"/>
      <c r="AL174" s="26"/>
      <c r="AM174" s="26"/>
      <c r="AN174" s="26"/>
      <c r="AO174" s="286">
        <f t="shared" si="148"/>
        <v>0</v>
      </c>
      <c r="AP174" s="294">
        <f t="shared" si="148"/>
        <v>0</v>
      </c>
      <c r="AQ174" s="302">
        <f t="shared" si="148"/>
        <v>0</v>
      </c>
      <c r="AR174" s="310">
        <f t="shared" si="148"/>
        <v>0</v>
      </c>
      <c r="AS174" s="272">
        <f>((((K174*VÁHY!$B$7)+(L174*VÁHY!$C$7)+(M174*VÁHY!$D$7)+(N174*VÁHY!$E$7)+(O174*VÁHY!$F$7)+(P174*VÁHY!$G$7))*VÁHY!$H$7)+((R174*VÁHY!$I$7)+(S174*VÁHY!$J$7)+(T174*VÁHY!$K$7)+(U174*VÁHY!$L$7)+(V174*VÁHY!$M$7)+(W174*VÁHY!$N$7))+(X174*VÁHY!$O$7+Y174*VÁHY!$P$7+Z174*VÁHY!$Q$7+AA174*VÁHY!$R$7+AB174*VÁHY!$S$7+AC174*VÁHY!$T$7)+(AD174*VÁHY!$U$7+AE174*VÁHY!$V$7+AG174*VÁHY!$X$7+AH174*VÁHY!$Y$7))*(1+(AM174*VÁHY!$AD$7))+(AJ174*VÁHY!$AA$7)</f>
        <v>0</v>
      </c>
      <c r="AT174" s="273">
        <f>AS174+AS173+AS172</f>
        <v>0</v>
      </c>
      <c r="AU174" s="272">
        <f t="shared" ref="AU174:AU176" si="149">AS174+AS173+AS172+AS171+AS170</f>
        <v>0</v>
      </c>
      <c r="AV174" s="272">
        <f>AS174+AS173+AS172+AS171+AS170+AS166+AS165</f>
        <v>0</v>
      </c>
    </row>
    <row r="175" spans="1:48" ht="21.95" customHeight="1" x14ac:dyDescent="0.2">
      <c r="A175" s="104"/>
      <c r="B175" s="31">
        <v>42784</v>
      </c>
      <c r="C175" s="334"/>
      <c r="D175" s="334"/>
      <c r="E175" s="334"/>
      <c r="F175" s="334"/>
      <c r="G175" s="334"/>
      <c r="H175" s="334"/>
      <c r="I175" s="70">
        <f t="shared" si="146"/>
        <v>0</v>
      </c>
      <c r="J175" s="70">
        <f t="shared" si="147"/>
        <v>0</v>
      </c>
      <c r="K175" s="55"/>
      <c r="L175" s="56"/>
      <c r="M175" s="57"/>
      <c r="N175" s="58"/>
      <c r="O175" s="59"/>
      <c r="P175" s="60"/>
      <c r="Q175" s="132"/>
      <c r="R175" s="61"/>
      <c r="S175" s="62"/>
      <c r="T175" s="63"/>
      <c r="U175" s="64"/>
      <c r="V175" s="65"/>
      <c r="W175" s="66"/>
      <c r="X175" s="67"/>
      <c r="Y175" s="68"/>
      <c r="Z175" s="67"/>
      <c r="AA175" s="68"/>
      <c r="AB175" s="67"/>
      <c r="AC175" s="69"/>
      <c r="AD175" s="26"/>
      <c r="AE175" s="26"/>
      <c r="AF175" s="26"/>
      <c r="AG175" s="26"/>
      <c r="AH175" s="26"/>
      <c r="AI175" s="91"/>
      <c r="AJ175" s="26"/>
      <c r="AK175" s="26"/>
      <c r="AL175" s="26"/>
      <c r="AM175" s="26"/>
      <c r="AN175" s="26"/>
      <c r="AO175" s="286">
        <f t="shared" si="148"/>
        <v>0</v>
      </c>
      <c r="AP175" s="294">
        <f t="shared" si="148"/>
        <v>0</v>
      </c>
      <c r="AQ175" s="302">
        <f t="shared" si="148"/>
        <v>0</v>
      </c>
      <c r="AR175" s="310">
        <f t="shared" si="148"/>
        <v>0</v>
      </c>
      <c r="AS175" s="272">
        <f>((((K175*VÁHY!$B$7)+(L175*VÁHY!$C$7)+(M175*VÁHY!$D$7)+(N175*VÁHY!$E$7)+(O175*VÁHY!$F$7)+(P175*VÁHY!$G$7))*VÁHY!$H$7)+((R175*VÁHY!$I$7)+(S175*VÁHY!$J$7)+(T175*VÁHY!$K$7)+(U175*VÁHY!$L$7)+(V175*VÁHY!$M$7)+(W175*VÁHY!$N$7))+(X175*VÁHY!$O$7+Y175*VÁHY!$P$7+Z175*VÁHY!$Q$7+AA175*VÁHY!$R$7+AB175*VÁHY!$S$7+AC175*VÁHY!$T$7)+(AD175*VÁHY!$U$7+AE175*VÁHY!$V$7+AG175*VÁHY!$X$7+AH175*VÁHY!$Y$7))*(1+(AM175*VÁHY!$AD$7))+(AJ175*VÁHY!$AA$7)</f>
        <v>0</v>
      </c>
      <c r="AT175" s="273">
        <f>AS175+AS174+AS173</f>
        <v>0</v>
      </c>
      <c r="AU175" s="272">
        <f t="shared" si="149"/>
        <v>0</v>
      </c>
      <c r="AV175" s="272">
        <f>AS175+AS174+AS173+AS172+AS171+AS170+AS166</f>
        <v>0</v>
      </c>
    </row>
    <row r="176" spans="1:48" ht="21.95" customHeight="1" thickBot="1" x14ac:dyDescent="0.25">
      <c r="A176" s="104"/>
      <c r="B176" s="30">
        <v>42785</v>
      </c>
      <c r="C176" s="335"/>
      <c r="D176" s="335"/>
      <c r="E176" s="335"/>
      <c r="F176" s="334"/>
      <c r="G176" s="334"/>
      <c r="H176" s="334"/>
      <c r="I176" s="70">
        <f t="shared" si="146"/>
        <v>0</v>
      </c>
      <c r="J176" s="70">
        <f t="shared" si="147"/>
        <v>0</v>
      </c>
      <c r="K176" s="55"/>
      <c r="L176" s="56"/>
      <c r="M176" s="57"/>
      <c r="N176" s="58"/>
      <c r="O176" s="59"/>
      <c r="P176" s="60"/>
      <c r="Q176" s="132"/>
      <c r="R176" s="61"/>
      <c r="S176" s="62"/>
      <c r="T176" s="63"/>
      <c r="U176" s="64"/>
      <c r="V176" s="65"/>
      <c r="W176" s="66"/>
      <c r="X176" s="67"/>
      <c r="Y176" s="68"/>
      <c r="Z176" s="67"/>
      <c r="AA176" s="68"/>
      <c r="AB176" s="67"/>
      <c r="AC176" s="69"/>
      <c r="AD176" s="26"/>
      <c r="AE176" s="26"/>
      <c r="AF176" s="26"/>
      <c r="AG176" s="26"/>
      <c r="AH176" s="26"/>
      <c r="AI176" s="91"/>
      <c r="AJ176" s="26"/>
      <c r="AK176" s="26"/>
      <c r="AL176" s="26"/>
      <c r="AM176" s="26"/>
      <c r="AN176" s="26"/>
      <c r="AO176" s="286">
        <f t="shared" si="148"/>
        <v>0</v>
      </c>
      <c r="AP176" s="294">
        <f t="shared" si="148"/>
        <v>0</v>
      </c>
      <c r="AQ176" s="302">
        <f t="shared" si="148"/>
        <v>0</v>
      </c>
      <c r="AR176" s="310">
        <f t="shared" si="148"/>
        <v>0</v>
      </c>
      <c r="AS176" s="272">
        <f>((((K176*VÁHY!$B$7)+(L176*VÁHY!$C$7)+(M176*VÁHY!$D$7)+(N176*VÁHY!$E$7)+(O176*VÁHY!$F$7)+(P176*VÁHY!$G$7))*VÁHY!$H$7)+((R176*VÁHY!$I$7)+(S176*VÁHY!$J$7)+(T176*VÁHY!$K$7)+(U176*VÁHY!$L$7)+(V176*VÁHY!$M$7)+(W176*VÁHY!$N$7))+(X176*VÁHY!$O$7+Y176*VÁHY!$P$7+Z176*VÁHY!$Q$7+AA176*VÁHY!$R$7+AB176*VÁHY!$S$7+AC176*VÁHY!$T$7)+(AD176*VÁHY!$U$7+AE176*VÁHY!$V$7+AG176*VÁHY!$X$7+AH176*VÁHY!$Y$7))*(1+(AM176*VÁHY!$AD$7))+(AJ176*VÁHY!$AA$7)</f>
        <v>0</v>
      </c>
      <c r="AT176" s="273">
        <f>AS176+AS175+AS174</f>
        <v>0</v>
      </c>
      <c r="AU176" s="272">
        <f t="shared" si="149"/>
        <v>0</v>
      </c>
      <c r="AV176" s="272">
        <f t="shared" ref="AV176" si="150">AS176+AS175+AS174+AS173+AS172+AS171+AS170</f>
        <v>0</v>
      </c>
    </row>
    <row r="177" spans="1:48" ht="14.25" thickTop="1" thickBot="1" x14ac:dyDescent="0.25">
      <c r="A177" s="105"/>
      <c r="B177" s="106"/>
      <c r="C177" s="114" t="e">
        <f>(L169+M169+N169+S169+T169+U169)/J169</f>
        <v>#DIV/0!</v>
      </c>
      <c r="D177" s="107" t="e">
        <f>(O169+P169+V169+W169+Y169+AA169)/(K169+L169+M169+N169+O169+P169+R169+S169+T169+U169+V169+W169+X169+Y169+Z169+AA169+AB169+AC169)</f>
        <v>#DIV/0!</v>
      </c>
      <c r="E177" s="108" t="e">
        <f>(K169+L169+M169+N169+O169+P169)/J169</f>
        <v>#DIV/0!</v>
      </c>
      <c r="F177" s="109" t="e">
        <f>1-J169/I169</f>
        <v>#DIV/0!</v>
      </c>
      <c r="G177" s="125" t="e">
        <f>Q169/J169</f>
        <v>#DIV/0!</v>
      </c>
      <c r="H177" s="127">
        <f>I169/(MAKROPLAN!E19)</f>
        <v>0</v>
      </c>
      <c r="I177" s="110"/>
      <c r="J177" s="111"/>
      <c r="K177" s="111"/>
      <c r="L177" s="111"/>
      <c r="M177" s="111"/>
      <c r="N177" s="111"/>
      <c r="O177" s="110"/>
      <c r="P177" s="111"/>
      <c r="Q177" s="111"/>
      <c r="R177" s="111"/>
      <c r="S177" s="111"/>
      <c r="T177" s="111"/>
      <c r="U177" s="111"/>
      <c r="V177" s="110"/>
      <c r="W177" s="111"/>
      <c r="X177" s="111"/>
      <c r="Y177" s="111"/>
      <c r="Z177" s="111"/>
      <c r="AA177" s="111"/>
      <c r="AB177" s="110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</row>
    <row r="178" spans="1:48" ht="13.5" thickTop="1" x14ac:dyDescent="0.2">
      <c r="B178" s="106"/>
    </row>
    <row r="179" spans="1:48" ht="20.25" x14ac:dyDescent="0.2">
      <c r="A179" s="100"/>
      <c r="B179" s="12"/>
      <c r="C179" s="355" t="s">
        <v>139</v>
      </c>
      <c r="D179" s="355"/>
      <c r="E179" s="355"/>
      <c r="F179" s="355" t="s">
        <v>52</v>
      </c>
      <c r="G179" s="355"/>
      <c r="H179" s="355"/>
      <c r="I179" s="70">
        <f>(K179+L179+M179+N179+O179+P179+R179+S179+T179+U179+V179+W179+AD179+AE179+AG179+(AH179/4)+X179+Y179+Z179+AA179+AB179+AC179)</f>
        <v>0</v>
      </c>
      <c r="J179" s="70">
        <f>(K179+L179+M179+N179+O179+P179+R179+S179+T179+U179+V179+W179)</f>
        <v>0</v>
      </c>
      <c r="K179" s="71">
        <f t="shared" ref="K179:AJ179" si="151">SUM(K180:K186)/60</f>
        <v>0</v>
      </c>
      <c r="L179" s="72">
        <f t="shared" si="151"/>
        <v>0</v>
      </c>
      <c r="M179" s="73">
        <f t="shared" si="151"/>
        <v>0</v>
      </c>
      <c r="N179" s="74">
        <f t="shared" si="151"/>
        <v>0</v>
      </c>
      <c r="O179" s="75">
        <f t="shared" si="151"/>
        <v>0</v>
      </c>
      <c r="P179" s="76">
        <f t="shared" si="151"/>
        <v>0</v>
      </c>
      <c r="Q179" s="130">
        <f t="shared" si="151"/>
        <v>0</v>
      </c>
      <c r="R179" s="77">
        <f t="shared" si="151"/>
        <v>0</v>
      </c>
      <c r="S179" s="78">
        <f t="shared" si="151"/>
        <v>0</v>
      </c>
      <c r="T179" s="79">
        <f t="shared" si="151"/>
        <v>0</v>
      </c>
      <c r="U179" s="80">
        <f t="shared" si="151"/>
        <v>0</v>
      </c>
      <c r="V179" s="81">
        <f t="shared" si="151"/>
        <v>0</v>
      </c>
      <c r="W179" s="82">
        <f t="shared" si="151"/>
        <v>0</v>
      </c>
      <c r="X179" s="83">
        <f t="shared" si="151"/>
        <v>0</v>
      </c>
      <c r="Y179" s="84">
        <f t="shared" si="151"/>
        <v>0</v>
      </c>
      <c r="Z179" s="83">
        <f t="shared" si="151"/>
        <v>0</v>
      </c>
      <c r="AA179" s="84">
        <f t="shared" si="151"/>
        <v>0</v>
      </c>
      <c r="AB179" s="83">
        <f t="shared" si="151"/>
        <v>0</v>
      </c>
      <c r="AC179" s="85">
        <f t="shared" si="151"/>
        <v>0</v>
      </c>
      <c r="AD179" s="86">
        <f t="shared" si="151"/>
        <v>0</v>
      </c>
      <c r="AE179" s="86">
        <f t="shared" si="151"/>
        <v>0</v>
      </c>
      <c r="AF179" s="86">
        <f t="shared" si="151"/>
        <v>0</v>
      </c>
      <c r="AG179" s="86">
        <f t="shared" si="151"/>
        <v>0</v>
      </c>
      <c r="AH179" s="86">
        <f t="shared" si="151"/>
        <v>0</v>
      </c>
      <c r="AI179" s="89">
        <f t="shared" si="151"/>
        <v>0</v>
      </c>
      <c r="AJ179" s="86">
        <f t="shared" si="151"/>
        <v>0</v>
      </c>
      <c r="AK179" s="24">
        <f t="shared" ref="AK179:AM179" si="152">SUM(AK180:AK186)</f>
        <v>0</v>
      </c>
      <c r="AL179" s="24">
        <f t="shared" si="152"/>
        <v>0</v>
      </c>
      <c r="AM179" s="24">
        <f t="shared" si="152"/>
        <v>0</v>
      </c>
      <c r="AN179" s="24">
        <f t="shared" ref="AN179" si="153">SUM(AN180:AN186)</f>
        <v>0</v>
      </c>
      <c r="AO179" s="280">
        <f>VÁHY!$AF$7</f>
        <v>2.5714285714285716</v>
      </c>
      <c r="AP179" s="291">
        <f>VÁHY!$AG$7</f>
        <v>6.7499999999999991</v>
      </c>
      <c r="AQ179" s="299">
        <f>VÁHY!$AH$7</f>
        <v>9.6428571428571406</v>
      </c>
      <c r="AR179" s="307">
        <f>VÁHY!$AI$7</f>
        <v>11.25</v>
      </c>
    </row>
    <row r="180" spans="1:48" ht="21.95" customHeight="1" x14ac:dyDescent="0.2">
      <c r="A180" s="103"/>
      <c r="B180" s="30">
        <v>42786</v>
      </c>
      <c r="C180" s="334"/>
      <c r="D180" s="334"/>
      <c r="E180" s="334"/>
      <c r="F180" s="334"/>
      <c r="G180" s="334"/>
      <c r="H180" s="334"/>
      <c r="I180" s="70">
        <f t="shared" ref="I180:I186" si="154">(K180+L180+M180+N180+O180+P180+R180+S180+T180+U180+V180+W180+AD180+AE180+AG180+(AH180/4)+X180+Y180+Z180+AA180+AB180+AC180)/60</f>
        <v>0</v>
      </c>
      <c r="J180" s="70">
        <f t="shared" ref="J180:J186" si="155">(K180+L180+M180+N180+O180+P180+R180+S180+T180+U180+V180+W180)/60</f>
        <v>0</v>
      </c>
      <c r="K180" s="40"/>
      <c r="L180" s="41"/>
      <c r="M180" s="42"/>
      <c r="N180" s="43"/>
      <c r="O180" s="44"/>
      <c r="P180" s="45"/>
      <c r="Q180" s="131"/>
      <c r="R180" s="46"/>
      <c r="S180" s="47"/>
      <c r="T180" s="48"/>
      <c r="U180" s="49"/>
      <c r="V180" s="50"/>
      <c r="W180" s="51"/>
      <c r="X180" s="52"/>
      <c r="Y180" s="53"/>
      <c r="Z180" s="52"/>
      <c r="AA180" s="53"/>
      <c r="AB180" s="52"/>
      <c r="AC180" s="54"/>
      <c r="AD180" s="25"/>
      <c r="AE180" s="25"/>
      <c r="AF180" s="25"/>
      <c r="AG180" s="25"/>
      <c r="AH180" s="25"/>
      <c r="AI180" s="90"/>
      <c r="AJ180" s="25"/>
      <c r="AK180" s="25"/>
      <c r="AL180" s="25"/>
      <c r="AM180" s="25"/>
      <c r="AN180" s="25"/>
      <c r="AO180" s="286">
        <f t="shared" ref="AO180:AR186" si="156">AS180/60</f>
        <v>0</v>
      </c>
      <c r="AP180" s="294">
        <f t="shared" si="156"/>
        <v>0</v>
      </c>
      <c r="AQ180" s="302">
        <f t="shared" si="156"/>
        <v>0</v>
      </c>
      <c r="AR180" s="310">
        <f t="shared" si="156"/>
        <v>0</v>
      </c>
      <c r="AS180" s="272">
        <f>((((K180*VÁHY!$B$7)+(L180*VÁHY!$C$7)+(M180*VÁHY!$D$7)+(N180*VÁHY!$E$7)+(O180*VÁHY!$F$7)+(P180*VÁHY!$G$7))*VÁHY!$H$7)+((R180*VÁHY!$I$7)+(S180*VÁHY!$J$7)+(T180*VÁHY!$K$7)+(U180*VÁHY!$L$7)+(V180*VÁHY!$M$7)+(W180*VÁHY!$N$7))+(X180*VÁHY!$O$7+Y180*VÁHY!$P$7+Z180*VÁHY!$Q$7+AA180*VÁHY!$R$7+AB180*VÁHY!$S$7+AC180*VÁHY!$T$7)+(AD180*VÁHY!$U$7+AE180*VÁHY!$V$7+AG180*VÁHY!$X$7+AH180*VÁHY!$Y$7))*(1+(AM180*VÁHY!$AD$7))+(AJ180*VÁHY!$AA$7)</f>
        <v>0</v>
      </c>
      <c r="AT180" s="272">
        <f>AS180+AS176+AS175</f>
        <v>0</v>
      </c>
      <c r="AU180" s="272">
        <f>AS180+AS176+AS175+AS174+AS173</f>
        <v>0</v>
      </c>
      <c r="AV180" s="272">
        <f>AS180+AS176+AS175+AS174+AS173+AS172+AS171</f>
        <v>0</v>
      </c>
    </row>
    <row r="181" spans="1:48" ht="21.95" customHeight="1" x14ac:dyDescent="0.2">
      <c r="A181" s="104"/>
      <c r="B181" s="31">
        <v>42787</v>
      </c>
      <c r="C181" s="334"/>
      <c r="D181" s="334"/>
      <c r="E181" s="334"/>
      <c r="F181" s="334"/>
      <c r="G181" s="334"/>
      <c r="H181" s="334"/>
      <c r="I181" s="70">
        <f t="shared" si="154"/>
        <v>0</v>
      </c>
      <c r="J181" s="70">
        <f t="shared" si="155"/>
        <v>0</v>
      </c>
      <c r="K181" s="55"/>
      <c r="L181" s="56"/>
      <c r="M181" s="57"/>
      <c r="N181" s="58"/>
      <c r="O181" s="59"/>
      <c r="P181" s="60"/>
      <c r="Q181" s="132"/>
      <c r="R181" s="61"/>
      <c r="S181" s="62"/>
      <c r="T181" s="63"/>
      <c r="U181" s="64"/>
      <c r="V181" s="65"/>
      <c r="W181" s="66"/>
      <c r="X181" s="67"/>
      <c r="Y181" s="68"/>
      <c r="Z181" s="67"/>
      <c r="AA181" s="68"/>
      <c r="AB181" s="67"/>
      <c r="AC181" s="69"/>
      <c r="AD181" s="26"/>
      <c r="AE181" s="26"/>
      <c r="AF181" s="26"/>
      <c r="AG181" s="26"/>
      <c r="AH181" s="26"/>
      <c r="AI181" s="91"/>
      <c r="AJ181" s="26"/>
      <c r="AK181" s="26"/>
      <c r="AL181" s="26"/>
      <c r="AM181" s="26"/>
      <c r="AN181" s="26"/>
      <c r="AO181" s="286">
        <f t="shared" si="156"/>
        <v>0</v>
      </c>
      <c r="AP181" s="294">
        <f t="shared" si="156"/>
        <v>0</v>
      </c>
      <c r="AQ181" s="302">
        <f t="shared" si="156"/>
        <v>0</v>
      </c>
      <c r="AR181" s="310">
        <f t="shared" si="156"/>
        <v>0</v>
      </c>
      <c r="AS181" s="272">
        <f>((((K181*VÁHY!$B$7)+(L181*VÁHY!$C$7)+(M181*VÁHY!$D$7)+(N181*VÁHY!$E$7)+(O181*VÁHY!$F$7)+(P181*VÁHY!$G$7))*VÁHY!$H$7)+((R181*VÁHY!$I$7)+(S181*VÁHY!$J$7)+(T181*VÁHY!$K$7)+(U181*VÁHY!$L$7)+(V181*VÁHY!$M$7)+(W181*VÁHY!$N$7))+(X181*VÁHY!$O$7+Y181*VÁHY!$P$7+Z181*VÁHY!$Q$7+AA181*VÁHY!$R$7+AB181*VÁHY!$S$7+AC181*VÁHY!$T$7)+(AD181*VÁHY!$U$7+AE181*VÁHY!$V$7+AG181*VÁHY!$X$7+AH181*VÁHY!$Y$7))*(1+(AM181*VÁHY!$AD$7))+(AJ181*VÁHY!$AA$7)</f>
        <v>0</v>
      </c>
      <c r="AT181" s="273">
        <f>AS181+AS180+AS176</f>
        <v>0</v>
      </c>
      <c r="AU181" s="272">
        <f>AS181+AS180+AS176+AS175+AS174</f>
        <v>0</v>
      </c>
      <c r="AV181" s="272">
        <f>AS181+AS180+AS176+AS175+AS174+AS173+AS172</f>
        <v>0</v>
      </c>
    </row>
    <row r="182" spans="1:48" ht="21.95" customHeight="1" x14ac:dyDescent="0.2">
      <c r="A182" s="104"/>
      <c r="B182" s="31">
        <v>42788</v>
      </c>
      <c r="C182" s="334"/>
      <c r="D182" s="334"/>
      <c r="E182" s="334"/>
      <c r="F182" s="334"/>
      <c r="G182" s="334"/>
      <c r="H182" s="334"/>
      <c r="I182" s="70">
        <f t="shared" si="154"/>
        <v>0</v>
      </c>
      <c r="J182" s="70">
        <f t="shared" si="155"/>
        <v>0</v>
      </c>
      <c r="K182" s="55"/>
      <c r="L182" s="56"/>
      <c r="M182" s="57"/>
      <c r="N182" s="58"/>
      <c r="O182" s="59"/>
      <c r="P182" s="60"/>
      <c r="Q182" s="132"/>
      <c r="R182" s="61"/>
      <c r="S182" s="62"/>
      <c r="T182" s="63"/>
      <c r="U182" s="64"/>
      <c r="V182" s="65"/>
      <c r="W182" s="66"/>
      <c r="X182" s="67"/>
      <c r="Y182" s="68"/>
      <c r="Z182" s="67"/>
      <c r="AA182" s="68"/>
      <c r="AB182" s="67"/>
      <c r="AC182" s="69"/>
      <c r="AD182" s="26"/>
      <c r="AE182" s="26"/>
      <c r="AF182" s="26"/>
      <c r="AG182" s="26"/>
      <c r="AH182" s="26"/>
      <c r="AI182" s="91"/>
      <c r="AJ182" s="26"/>
      <c r="AK182" s="26"/>
      <c r="AL182" s="26"/>
      <c r="AM182" s="26"/>
      <c r="AN182" s="26"/>
      <c r="AO182" s="286">
        <f t="shared" si="156"/>
        <v>0</v>
      </c>
      <c r="AP182" s="294">
        <f t="shared" si="156"/>
        <v>0</v>
      </c>
      <c r="AQ182" s="302">
        <f t="shared" si="156"/>
        <v>0</v>
      </c>
      <c r="AR182" s="310">
        <f t="shared" si="156"/>
        <v>0</v>
      </c>
      <c r="AS182" s="272">
        <f>((((K182*VÁHY!$B$7)+(L182*VÁHY!$C$7)+(M182*VÁHY!$D$7)+(N182*VÁHY!$E$7)+(O182*VÁHY!$F$7)+(P182*VÁHY!$G$7))*VÁHY!$H$7)+((R182*VÁHY!$I$7)+(S182*VÁHY!$J$7)+(T182*VÁHY!$K$7)+(U182*VÁHY!$L$7)+(V182*VÁHY!$M$7)+(W182*VÁHY!$N$7))+(X182*VÁHY!$O$7+Y182*VÁHY!$P$7+Z182*VÁHY!$Q$7+AA182*VÁHY!$R$7+AB182*VÁHY!$S$7+AC182*VÁHY!$T$7)+(AD182*VÁHY!$U$7+AE182*VÁHY!$V$7+AG182*VÁHY!$X$7+AH182*VÁHY!$Y$7))*(1+(AM182*VÁHY!$AD$7))+(AJ182*VÁHY!$AA$7)</f>
        <v>0</v>
      </c>
      <c r="AT182" s="273">
        <f>AS182+AS181+AS180</f>
        <v>0</v>
      </c>
      <c r="AU182" s="272">
        <f>AS182+AS181+AS180+AS176+AS175</f>
        <v>0</v>
      </c>
      <c r="AV182" s="272">
        <f>AS182+AS181+AS180+AS176+AS175+AS174+AS173</f>
        <v>0</v>
      </c>
    </row>
    <row r="183" spans="1:48" ht="21.95" customHeight="1" x14ac:dyDescent="0.2">
      <c r="A183" s="104"/>
      <c r="B183" s="30">
        <v>42789</v>
      </c>
      <c r="C183" s="334"/>
      <c r="D183" s="334"/>
      <c r="E183" s="334"/>
      <c r="F183" s="334"/>
      <c r="G183" s="334"/>
      <c r="H183" s="334"/>
      <c r="I183" s="70">
        <f t="shared" si="154"/>
        <v>0</v>
      </c>
      <c r="J183" s="70">
        <f t="shared" si="155"/>
        <v>0</v>
      </c>
      <c r="K183" s="55"/>
      <c r="L183" s="56"/>
      <c r="M183" s="57"/>
      <c r="N183" s="58"/>
      <c r="O183" s="59"/>
      <c r="P183" s="60"/>
      <c r="Q183" s="132"/>
      <c r="R183" s="61"/>
      <c r="S183" s="62"/>
      <c r="T183" s="63"/>
      <c r="U183" s="64"/>
      <c r="V183" s="65"/>
      <c r="W183" s="66"/>
      <c r="X183" s="67"/>
      <c r="Y183" s="68"/>
      <c r="Z183" s="67"/>
      <c r="AA183" s="68"/>
      <c r="AB183" s="67"/>
      <c r="AC183" s="69"/>
      <c r="AD183" s="26"/>
      <c r="AE183" s="26"/>
      <c r="AF183" s="26"/>
      <c r="AG183" s="26"/>
      <c r="AH183" s="26"/>
      <c r="AI183" s="91"/>
      <c r="AJ183" s="26"/>
      <c r="AK183" s="26"/>
      <c r="AL183" s="26"/>
      <c r="AM183" s="26"/>
      <c r="AN183" s="26"/>
      <c r="AO183" s="286">
        <f t="shared" si="156"/>
        <v>0</v>
      </c>
      <c r="AP183" s="294">
        <f t="shared" si="156"/>
        <v>0</v>
      </c>
      <c r="AQ183" s="302">
        <f t="shared" si="156"/>
        <v>0</v>
      </c>
      <c r="AR183" s="310">
        <f t="shared" si="156"/>
        <v>0</v>
      </c>
      <c r="AS183" s="272">
        <f>((((K183*VÁHY!$B$7)+(L183*VÁHY!$C$7)+(M183*VÁHY!$D$7)+(N183*VÁHY!$E$7)+(O183*VÁHY!$F$7)+(P183*VÁHY!$G$7))*VÁHY!$H$7)+((R183*VÁHY!$I$7)+(S183*VÁHY!$J$7)+(T183*VÁHY!$K$7)+(U183*VÁHY!$L$7)+(V183*VÁHY!$M$7)+(W183*VÁHY!$N$7))+(X183*VÁHY!$O$7+Y183*VÁHY!$P$7+Z183*VÁHY!$Q$7+AA183*VÁHY!$R$7+AB183*VÁHY!$S$7+AC183*VÁHY!$T$7)+(AD183*VÁHY!$U$7+AE183*VÁHY!$V$7+AG183*VÁHY!$X$7+AH183*VÁHY!$Y$7))*(1+(AM183*VÁHY!$AD$7))+(AJ183*VÁHY!$AA$7)</f>
        <v>0</v>
      </c>
      <c r="AT183" s="273">
        <f>AS183+AS182+AS181</f>
        <v>0</v>
      </c>
      <c r="AU183" s="272">
        <f>AS183+AS182+AS181+AS180+AS176</f>
        <v>0</v>
      </c>
      <c r="AV183" s="272">
        <f>AS183+AS182+AS181+AS180+AS176+AS175+AS174</f>
        <v>0</v>
      </c>
    </row>
    <row r="184" spans="1:48" ht="21.95" customHeight="1" x14ac:dyDescent="0.2">
      <c r="A184" s="104"/>
      <c r="B184" s="31">
        <v>42790</v>
      </c>
      <c r="C184" s="334"/>
      <c r="D184" s="334"/>
      <c r="E184" s="334"/>
      <c r="F184" s="334"/>
      <c r="G184" s="334"/>
      <c r="H184" s="334"/>
      <c r="I184" s="70">
        <f t="shared" si="154"/>
        <v>0</v>
      </c>
      <c r="J184" s="70">
        <f t="shared" si="155"/>
        <v>0</v>
      </c>
      <c r="K184" s="55"/>
      <c r="L184" s="56"/>
      <c r="M184" s="57"/>
      <c r="N184" s="58"/>
      <c r="O184" s="59"/>
      <c r="P184" s="60"/>
      <c r="Q184" s="132"/>
      <c r="R184" s="61"/>
      <c r="S184" s="62"/>
      <c r="T184" s="63"/>
      <c r="U184" s="64"/>
      <c r="V184" s="65"/>
      <c r="W184" s="66"/>
      <c r="X184" s="67"/>
      <c r="Y184" s="68"/>
      <c r="Z184" s="67"/>
      <c r="AA184" s="68"/>
      <c r="AB184" s="67"/>
      <c r="AC184" s="69"/>
      <c r="AD184" s="26"/>
      <c r="AE184" s="26"/>
      <c r="AF184" s="26"/>
      <c r="AG184" s="26"/>
      <c r="AH184" s="26"/>
      <c r="AI184" s="91"/>
      <c r="AJ184" s="26"/>
      <c r="AK184" s="26"/>
      <c r="AL184" s="26"/>
      <c r="AM184" s="26"/>
      <c r="AN184" s="26"/>
      <c r="AO184" s="286">
        <f t="shared" si="156"/>
        <v>0</v>
      </c>
      <c r="AP184" s="294">
        <f t="shared" si="156"/>
        <v>0</v>
      </c>
      <c r="AQ184" s="302">
        <f t="shared" si="156"/>
        <v>0</v>
      </c>
      <c r="AR184" s="310">
        <f t="shared" si="156"/>
        <v>0</v>
      </c>
      <c r="AS184" s="272">
        <f>((((K184*VÁHY!$B$7)+(L184*VÁHY!$C$7)+(M184*VÁHY!$D$7)+(N184*VÁHY!$E$7)+(O184*VÁHY!$F$7)+(P184*VÁHY!$G$7))*VÁHY!$H$7)+((R184*VÁHY!$I$7)+(S184*VÁHY!$J$7)+(T184*VÁHY!$K$7)+(U184*VÁHY!$L$7)+(V184*VÁHY!$M$7)+(W184*VÁHY!$N$7))+(X184*VÁHY!$O$7+Y184*VÁHY!$P$7+Z184*VÁHY!$Q$7+AA184*VÁHY!$R$7+AB184*VÁHY!$S$7+AC184*VÁHY!$T$7)+(AD184*VÁHY!$U$7+AE184*VÁHY!$V$7+AG184*VÁHY!$X$7+AH184*VÁHY!$Y$7))*(1+(AM184*VÁHY!$AD$7))+(AJ184*VÁHY!$AA$7)</f>
        <v>0</v>
      </c>
      <c r="AT184" s="273">
        <f>AS184+AS183+AS182</f>
        <v>0</v>
      </c>
      <c r="AU184" s="272">
        <f t="shared" ref="AU184:AU186" si="157">AS184+AS183+AS182+AS181+AS180</f>
        <v>0</v>
      </c>
      <c r="AV184" s="272">
        <f>AS184+AS183+AS182+AS181+AS180+AS176+AS175</f>
        <v>0</v>
      </c>
    </row>
    <row r="185" spans="1:48" ht="21.95" customHeight="1" x14ac:dyDescent="0.2">
      <c r="A185" s="104"/>
      <c r="B185" s="31">
        <v>42791</v>
      </c>
      <c r="C185" s="334"/>
      <c r="D185" s="334"/>
      <c r="E185" s="334"/>
      <c r="F185" s="334"/>
      <c r="G185" s="334"/>
      <c r="H185" s="334"/>
      <c r="I185" s="70">
        <f t="shared" si="154"/>
        <v>0</v>
      </c>
      <c r="J185" s="70">
        <f t="shared" si="155"/>
        <v>0</v>
      </c>
      <c r="K185" s="55"/>
      <c r="L185" s="56"/>
      <c r="M185" s="57"/>
      <c r="N185" s="58"/>
      <c r="O185" s="59"/>
      <c r="P185" s="60"/>
      <c r="Q185" s="132"/>
      <c r="R185" s="61"/>
      <c r="S185" s="62"/>
      <c r="T185" s="63"/>
      <c r="U185" s="64"/>
      <c r="V185" s="65"/>
      <c r="W185" s="66"/>
      <c r="X185" s="67"/>
      <c r="Y185" s="68"/>
      <c r="Z185" s="67"/>
      <c r="AA185" s="68"/>
      <c r="AB185" s="67"/>
      <c r="AC185" s="69"/>
      <c r="AD185" s="26"/>
      <c r="AE185" s="26"/>
      <c r="AF185" s="26"/>
      <c r="AG185" s="26"/>
      <c r="AH185" s="26"/>
      <c r="AI185" s="91"/>
      <c r="AJ185" s="26"/>
      <c r="AK185" s="26"/>
      <c r="AL185" s="26"/>
      <c r="AM185" s="26"/>
      <c r="AN185" s="26"/>
      <c r="AO185" s="286">
        <f t="shared" si="156"/>
        <v>0</v>
      </c>
      <c r="AP185" s="294">
        <f t="shared" si="156"/>
        <v>0</v>
      </c>
      <c r="AQ185" s="302">
        <f t="shared" si="156"/>
        <v>0</v>
      </c>
      <c r="AR185" s="310">
        <f t="shared" si="156"/>
        <v>0</v>
      </c>
      <c r="AS185" s="272">
        <f>((((K185*VÁHY!$B$7)+(L185*VÁHY!$C$7)+(M185*VÁHY!$D$7)+(N185*VÁHY!$E$7)+(O185*VÁHY!$F$7)+(P185*VÁHY!$G$7))*VÁHY!$H$7)+((R185*VÁHY!$I$7)+(S185*VÁHY!$J$7)+(T185*VÁHY!$K$7)+(U185*VÁHY!$L$7)+(V185*VÁHY!$M$7)+(W185*VÁHY!$N$7))+(X185*VÁHY!$O$7+Y185*VÁHY!$P$7+Z185*VÁHY!$Q$7+AA185*VÁHY!$R$7+AB185*VÁHY!$S$7+AC185*VÁHY!$T$7)+(AD185*VÁHY!$U$7+AE185*VÁHY!$V$7+AG185*VÁHY!$X$7+AH185*VÁHY!$Y$7))*(1+(AM185*VÁHY!$AD$7))+(AJ185*VÁHY!$AA$7)</f>
        <v>0</v>
      </c>
      <c r="AT185" s="273">
        <f>AS185+AS184+AS183</f>
        <v>0</v>
      </c>
      <c r="AU185" s="272">
        <f t="shared" si="157"/>
        <v>0</v>
      </c>
      <c r="AV185" s="272">
        <f>AS185+AS184+AS183+AS182+AS181+AS180+AS176</f>
        <v>0</v>
      </c>
    </row>
    <row r="186" spans="1:48" ht="21.95" customHeight="1" thickBot="1" x14ac:dyDescent="0.25">
      <c r="A186" s="104"/>
      <c r="B186" s="30">
        <v>42792</v>
      </c>
      <c r="C186" s="335"/>
      <c r="D186" s="335"/>
      <c r="E186" s="335"/>
      <c r="F186" s="335"/>
      <c r="G186" s="335"/>
      <c r="H186" s="335"/>
      <c r="I186" s="70">
        <f t="shared" si="154"/>
        <v>0</v>
      </c>
      <c r="J186" s="70">
        <f t="shared" si="155"/>
        <v>0</v>
      </c>
      <c r="K186" s="55"/>
      <c r="L186" s="56"/>
      <c r="M186" s="57"/>
      <c r="N186" s="58"/>
      <c r="O186" s="59"/>
      <c r="P186" s="60"/>
      <c r="Q186" s="132"/>
      <c r="R186" s="61"/>
      <c r="S186" s="62"/>
      <c r="T186" s="63"/>
      <c r="U186" s="64"/>
      <c r="V186" s="65"/>
      <c r="W186" s="66"/>
      <c r="X186" s="67"/>
      <c r="Y186" s="68"/>
      <c r="Z186" s="67"/>
      <c r="AA186" s="68"/>
      <c r="AB186" s="67"/>
      <c r="AC186" s="69"/>
      <c r="AD186" s="26"/>
      <c r="AE186" s="26"/>
      <c r="AF186" s="26"/>
      <c r="AG186" s="26"/>
      <c r="AH186" s="26"/>
      <c r="AI186" s="91"/>
      <c r="AJ186" s="26"/>
      <c r="AK186" s="26"/>
      <c r="AL186" s="26"/>
      <c r="AM186" s="26"/>
      <c r="AN186" s="26"/>
      <c r="AO186" s="286">
        <f t="shared" si="156"/>
        <v>0</v>
      </c>
      <c r="AP186" s="294">
        <f t="shared" si="156"/>
        <v>0</v>
      </c>
      <c r="AQ186" s="302">
        <f t="shared" si="156"/>
        <v>0</v>
      </c>
      <c r="AR186" s="310">
        <f t="shared" si="156"/>
        <v>0</v>
      </c>
      <c r="AS186" s="272">
        <f>((((K186*VÁHY!$B$7)+(L186*VÁHY!$C$7)+(M186*VÁHY!$D$7)+(N186*VÁHY!$E$7)+(O186*VÁHY!$F$7)+(P186*VÁHY!$G$7))*VÁHY!$H$7)+((R186*VÁHY!$I$7)+(S186*VÁHY!$J$7)+(T186*VÁHY!$K$7)+(U186*VÁHY!$L$7)+(V186*VÁHY!$M$7)+(W186*VÁHY!$N$7))+(X186*VÁHY!$O$7+Y186*VÁHY!$P$7+Z186*VÁHY!$Q$7+AA186*VÁHY!$R$7+AB186*VÁHY!$S$7+AC186*VÁHY!$T$7)+(AD186*VÁHY!$U$7+AE186*VÁHY!$V$7+AG186*VÁHY!$X$7+AH186*VÁHY!$Y$7))*(1+(AM186*VÁHY!$AD$7))+(AJ186*VÁHY!$AA$7)</f>
        <v>0</v>
      </c>
      <c r="AT186" s="273">
        <f>AS186+AS185+AS184</f>
        <v>0</v>
      </c>
      <c r="AU186" s="272">
        <f t="shared" si="157"/>
        <v>0</v>
      </c>
      <c r="AV186" s="272">
        <f t="shared" ref="AV186" si="158">AS186+AS185+AS184+AS183+AS182+AS181+AS180</f>
        <v>0</v>
      </c>
    </row>
    <row r="187" spans="1:48" ht="14.25" thickTop="1" thickBot="1" x14ac:dyDescent="0.25">
      <c r="A187" s="105"/>
      <c r="B187" s="106"/>
      <c r="C187" s="114" t="e">
        <f>(L179+M179+N179+S179+T179+U179)/J179</f>
        <v>#DIV/0!</v>
      </c>
      <c r="D187" s="107" t="e">
        <f>(O179+P179+V179+W179+Y179+AA179)/(K179+L179+M179+N179+O179+P179+R179+S179+T179+U179+V179+W179+X179+Y179+Z179+AA179+AB179+AC179)</f>
        <v>#DIV/0!</v>
      </c>
      <c r="E187" s="108" t="e">
        <f>(K179+L179+M179+N179+O179+P179)/J179</f>
        <v>#DIV/0!</v>
      </c>
      <c r="F187" s="109" t="e">
        <f>1-J179/I179</f>
        <v>#DIV/0!</v>
      </c>
      <c r="G187" s="125" t="e">
        <f>Q179/J179</f>
        <v>#DIV/0!</v>
      </c>
      <c r="H187" s="127">
        <f>I179/(MAKROPLAN!E20)</f>
        <v>0</v>
      </c>
      <c r="I187" s="110"/>
      <c r="J187" s="111"/>
      <c r="K187" s="111"/>
      <c r="L187" s="111"/>
      <c r="M187" s="111"/>
      <c r="N187" s="111"/>
      <c r="O187" s="110"/>
      <c r="P187" s="111"/>
      <c r="Q187" s="111"/>
      <c r="R187" s="111"/>
      <c r="S187" s="111"/>
      <c r="T187" s="111"/>
      <c r="U187" s="111"/>
      <c r="V187" s="110"/>
      <c r="W187" s="111"/>
      <c r="X187" s="111"/>
      <c r="Y187" s="111"/>
      <c r="Z187" s="111"/>
      <c r="AA187" s="111"/>
      <c r="AB187" s="110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</row>
    <row r="188" spans="1:48" ht="13.5" thickTop="1" x14ac:dyDescent="0.2">
      <c r="A188" s="112"/>
      <c r="B188" s="106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</row>
    <row r="189" spans="1:48" ht="20.25" x14ac:dyDescent="0.2">
      <c r="A189" s="100"/>
      <c r="B189" s="12"/>
      <c r="C189" s="355" t="s">
        <v>139</v>
      </c>
      <c r="D189" s="355"/>
      <c r="E189" s="355"/>
      <c r="F189" s="355" t="s">
        <v>72</v>
      </c>
      <c r="G189" s="355"/>
      <c r="H189" s="355"/>
      <c r="I189" s="70">
        <f>(K189+L189+M189+N189+O189+P189+R189+S189+T189+U189+V189+W189+AD189+AE189+AG189+(AH189/4)+X189+Y189+Z189+AA189+AB189+AC189)</f>
        <v>0</v>
      </c>
      <c r="J189" s="70">
        <f>(K189+L189+M189+N189+O189+P189+R189+S189+T189+U189+V189+W189)</f>
        <v>0</v>
      </c>
      <c r="K189" s="71">
        <f t="shared" ref="K189:AJ189" si="159">SUM(K190:K196)/60</f>
        <v>0</v>
      </c>
      <c r="L189" s="72">
        <f t="shared" si="159"/>
        <v>0</v>
      </c>
      <c r="M189" s="73">
        <f t="shared" si="159"/>
        <v>0</v>
      </c>
      <c r="N189" s="74">
        <f t="shared" si="159"/>
        <v>0</v>
      </c>
      <c r="O189" s="75">
        <f t="shared" si="159"/>
        <v>0</v>
      </c>
      <c r="P189" s="76">
        <f t="shared" si="159"/>
        <v>0</v>
      </c>
      <c r="Q189" s="130">
        <f t="shared" si="159"/>
        <v>0</v>
      </c>
      <c r="R189" s="77">
        <f t="shared" si="159"/>
        <v>0</v>
      </c>
      <c r="S189" s="78">
        <f t="shared" si="159"/>
        <v>0</v>
      </c>
      <c r="T189" s="79">
        <f t="shared" si="159"/>
        <v>0</v>
      </c>
      <c r="U189" s="80">
        <f t="shared" si="159"/>
        <v>0</v>
      </c>
      <c r="V189" s="81">
        <f t="shared" si="159"/>
        <v>0</v>
      </c>
      <c r="W189" s="82">
        <f t="shared" si="159"/>
        <v>0</v>
      </c>
      <c r="X189" s="83">
        <f t="shared" si="159"/>
        <v>0</v>
      </c>
      <c r="Y189" s="84">
        <f t="shared" si="159"/>
        <v>0</v>
      </c>
      <c r="Z189" s="83">
        <f t="shared" si="159"/>
        <v>0</v>
      </c>
      <c r="AA189" s="84">
        <f t="shared" si="159"/>
        <v>0</v>
      </c>
      <c r="AB189" s="83">
        <f t="shared" si="159"/>
        <v>0</v>
      </c>
      <c r="AC189" s="85">
        <f t="shared" si="159"/>
        <v>0</v>
      </c>
      <c r="AD189" s="86">
        <f t="shared" si="159"/>
        <v>0</v>
      </c>
      <c r="AE189" s="86">
        <f t="shared" si="159"/>
        <v>0</v>
      </c>
      <c r="AF189" s="86">
        <f t="shared" si="159"/>
        <v>0</v>
      </c>
      <c r="AG189" s="86">
        <f t="shared" si="159"/>
        <v>0</v>
      </c>
      <c r="AH189" s="86">
        <f t="shared" si="159"/>
        <v>0</v>
      </c>
      <c r="AI189" s="89">
        <f t="shared" si="159"/>
        <v>0</v>
      </c>
      <c r="AJ189" s="86">
        <f t="shared" si="159"/>
        <v>0</v>
      </c>
      <c r="AK189" s="24">
        <f t="shared" ref="AK189" si="160">SUM(AK190:AK196)</f>
        <v>0</v>
      </c>
      <c r="AL189" s="24">
        <f t="shared" ref="AL189:AN189" si="161">SUM(AL190:AL196)</f>
        <v>0</v>
      </c>
      <c r="AM189" s="24">
        <f t="shared" si="161"/>
        <v>0</v>
      </c>
      <c r="AN189" s="24">
        <f t="shared" si="161"/>
        <v>0</v>
      </c>
      <c r="AO189" s="280">
        <f>VÁHY!$AF$7</f>
        <v>2.5714285714285716</v>
      </c>
      <c r="AP189" s="291">
        <f>VÁHY!$AG$7</f>
        <v>6.7499999999999991</v>
      </c>
      <c r="AQ189" s="299">
        <f>VÁHY!$AH$7</f>
        <v>9.6428571428571406</v>
      </c>
      <c r="AR189" s="307">
        <f>VÁHY!$AI$7</f>
        <v>11.25</v>
      </c>
    </row>
    <row r="190" spans="1:48" ht="21.95" customHeight="1" x14ac:dyDescent="0.2">
      <c r="A190" s="103"/>
      <c r="B190" s="30">
        <v>42793</v>
      </c>
      <c r="C190" s="334"/>
      <c r="D190" s="334"/>
      <c r="E190" s="334"/>
      <c r="F190" s="334"/>
      <c r="G190" s="334"/>
      <c r="H190" s="334"/>
      <c r="I190" s="70">
        <f t="shared" ref="I190:I196" si="162">(K190+L190+M190+N190+O190+P190+R190+S190+T190+U190+V190+W190+AD190+AE190+AG190+(AH190/4)+X190+Y190+Z190+AA190+AB190+AC190)/60</f>
        <v>0</v>
      </c>
      <c r="J190" s="70">
        <f t="shared" ref="J190:J196" si="163">(K190+L190+M190+N190+O190+P190+R190+S190+T190+U190+V190+W190)/60</f>
        <v>0</v>
      </c>
      <c r="K190" s="40"/>
      <c r="L190" s="41"/>
      <c r="M190" s="42"/>
      <c r="N190" s="43"/>
      <c r="O190" s="44"/>
      <c r="P190" s="45"/>
      <c r="Q190" s="131"/>
      <c r="R190" s="46"/>
      <c r="S190" s="47"/>
      <c r="T190" s="48"/>
      <c r="U190" s="49"/>
      <c r="V190" s="50"/>
      <c r="W190" s="51"/>
      <c r="X190" s="52"/>
      <c r="Y190" s="53"/>
      <c r="Z190" s="52"/>
      <c r="AA190" s="53"/>
      <c r="AB190" s="52"/>
      <c r="AC190" s="54"/>
      <c r="AD190" s="25"/>
      <c r="AE190" s="25"/>
      <c r="AF190" s="25"/>
      <c r="AG190" s="25"/>
      <c r="AH190" s="25"/>
      <c r="AI190" s="90"/>
      <c r="AJ190" s="25"/>
      <c r="AK190" s="25"/>
      <c r="AL190" s="25"/>
      <c r="AM190" s="25"/>
      <c r="AN190" s="25"/>
      <c r="AO190" s="286">
        <f t="shared" ref="AO190:AR196" si="164">AS190/60</f>
        <v>0</v>
      </c>
      <c r="AP190" s="294">
        <f t="shared" si="164"/>
        <v>0</v>
      </c>
      <c r="AQ190" s="302">
        <f t="shared" si="164"/>
        <v>0</v>
      </c>
      <c r="AR190" s="310">
        <f t="shared" si="164"/>
        <v>0</v>
      </c>
      <c r="AS190" s="272">
        <f>((((K190*VÁHY!$B$7)+(L190*VÁHY!$C$7)+(M190*VÁHY!$D$7)+(N190*VÁHY!$E$7)+(O190*VÁHY!$F$7)+(P190*VÁHY!$G$7))*VÁHY!$H$7)+((R190*VÁHY!$I$7)+(S190*VÁHY!$J$7)+(T190*VÁHY!$K$7)+(U190*VÁHY!$L$7)+(V190*VÁHY!$M$7)+(W190*VÁHY!$N$7))+(X190*VÁHY!$O$7+Y190*VÁHY!$P$7+Z190*VÁHY!$Q$7+AA190*VÁHY!$R$7+AB190*VÁHY!$S$7+AC190*VÁHY!$T$7)+(AD190*VÁHY!$U$7+AE190*VÁHY!$V$7+AG190*VÁHY!$X$7+AH190*VÁHY!$Y$7))*(1+(AM190*VÁHY!$AD$7))+(AJ190*VÁHY!$AA$7)</f>
        <v>0</v>
      </c>
      <c r="AT190" s="272">
        <f>AS190+AS186+AS185</f>
        <v>0</v>
      </c>
      <c r="AU190" s="272">
        <f>AS190+AS186+AS185+AS184+AS183</f>
        <v>0</v>
      </c>
      <c r="AV190" s="272">
        <f>AS190+AS186+AS185+AS184+AS183+AS182+AS181</f>
        <v>0</v>
      </c>
    </row>
    <row r="191" spans="1:48" ht="21.95" customHeight="1" x14ac:dyDescent="0.2">
      <c r="A191" s="104"/>
      <c r="B191" s="31">
        <v>42794</v>
      </c>
      <c r="C191" s="334"/>
      <c r="D191" s="334"/>
      <c r="E191" s="334"/>
      <c r="F191" s="334"/>
      <c r="G191" s="334"/>
      <c r="H191" s="334"/>
      <c r="I191" s="70">
        <f t="shared" si="162"/>
        <v>0</v>
      </c>
      <c r="J191" s="70">
        <f t="shared" si="163"/>
        <v>0</v>
      </c>
      <c r="K191" s="55"/>
      <c r="L191" s="56"/>
      <c r="M191" s="57"/>
      <c r="N191" s="58"/>
      <c r="O191" s="59"/>
      <c r="P191" s="60"/>
      <c r="Q191" s="132"/>
      <c r="R191" s="61"/>
      <c r="S191" s="62"/>
      <c r="T191" s="63"/>
      <c r="U191" s="64"/>
      <c r="V191" s="65"/>
      <c r="W191" s="66"/>
      <c r="X191" s="67"/>
      <c r="Y191" s="68"/>
      <c r="Z191" s="67"/>
      <c r="AA191" s="68"/>
      <c r="AB191" s="67"/>
      <c r="AC191" s="69"/>
      <c r="AD191" s="26"/>
      <c r="AE191" s="26"/>
      <c r="AF191" s="26"/>
      <c r="AG191" s="26"/>
      <c r="AH191" s="26"/>
      <c r="AI191" s="91"/>
      <c r="AJ191" s="26"/>
      <c r="AK191" s="26"/>
      <c r="AL191" s="26"/>
      <c r="AM191" s="26"/>
      <c r="AN191" s="26"/>
      <c r="AO191" s="286">
        <f t="shared" si="164"/>
        <v>0</v>
      </c>
      <c r="AP191" s="294">
        <f t="shared" si="164"/>
        <v>0</v>
      </c>
      <c r="AQ191" s="302">
        <f t="shared" si="164"/>
        <v>0</v>
      </c>
      <c r="AR191" s="310">
        <f t="shared" si="164"/>
        <v>0</v>
      </c>
      <c r="AS191" s="272">
        <f>((((K191*VÁHY!$B$7)+(L191*VÁHY!$C$7)+(M191*VÁHY!$D$7)+(N191*VÁHY!$E$7)+(O191*VÁHY!$F$7)+(P191*VÁHY!$G$7))*VÁHY!$H$7)+((R191*VÁHY!$I$7)+(S191*VÁHY!$J$7)+(T191*VÁHY!$K$7)+(U191*VÁHY!$L$7)+(V191*VÁHY!$M$7)+(W191*VÁHY!$N$7))+(X191*VÁHY!$O$7+Y191*VÁHY!$P$7+Z191*VÁHY!$Q$7+AA191*VÁHY!$R$7+AB191*VÁHY!$S$7+AC191*VÁHY!$T$7)+(AD191*VÁHY!$U$7+AE191*VÁHY!$V$7+AG191*VÁHY!$X$7+AH191*VÁHY!$Y$7))*(1+(AM191*VÁHY!$AD$7))+(AJ191*VÁHY!$AA$7)</f>
        <v>0</v>
      </c>
      <c r="AT191" s="273">
        <f>AS191+AS190+AS186</f>
        <v>0</v>
      </c>
      <c r="AU191" s="272">
        <f>AS191+AS190+AS186+AS185+AS184</f>
        <v>0</v>
      </c>
      <c r="AV191" s="272">
        <f>AS191+AS190+AS186+AS185+AS184+AS183+AS182</f>
        <v>0</v>
      </c>
    </row>
    <row r="192" spans="1:48" ht="21.95" customHeight="1" x14ac:dyDescent="0.2">
      <c r="A192" s="104"/>
      <c r="B192" s="31">
        <v>42795</v>
      </c>
      <c r="C192" s="334"/>
      <c r="D192" s="334"/>
      <c r="E192" s="334"/>
      <c r="F192" s="334"/>
      <c r="G192" s="334"/>
      <c r="H192" s="334"/>
      <c r="I192" s="70">
        <f t="shared" si="162"/>
        <v>0</v>
      </c>
      <c r="J192" s="70">
        <f t="shared" si="163"/>
        <v>0</v>
      </c>
      <c r="K192" s="55"/>
      <c r="L192" s="56"/>
      <c r="M192" s="57"/>
      <c r="N192" s="58"/>
      <c r="O192" s="59"/>
      <c r="P192" s="60"/>
      <c r="Q192" s="132"/>
      <c r="R192" s="61"/>
      <c r="S192" s="62"/>
      <c r="T192" s="63"/>
      <c r="U192" s="64"/>
      <c r="V192" s="65"/>
      <c r="W192" s="66"/>
      <c r="X192" s="67"/>
      <c r="Y192" s="68"/>
      <c r="Z192" s="67"/>
      <c r="AA192" s="68"/>
      <c r="AB192" s="67"/>
      <c r="AC192" s="69"/>
      <c r="AD192" s="26"/>
      <c r="AE192" s="26"/>
      <c r="AF192" s="26"/>
      <c r="AG192" s="26"/>
      <c r="AH192" s="26"/>
      <c r="AI192" s="91"/>
      <c r="AJ192" s="26"/>
      <c r="AK192" s="26"/>
      <c r="AL192" s="26"/>
      <c r="AM192" s="26"/>
      <c r="AN192" s="26"/>
      <c r="AO192" s="286">
        <f t="shared" si="164"/>
        <v>0</v>
      </c>
      <c r="AP192" s="294">
        <f t="shared" si="164"/>
        <v>0</v>
      </c>
      <c r="AQ192" s="302">
        <f t="shared" si="164"/>
        <v>0</v>
      </c>
      <c r="AR192" s="310">
        <f t="shared" si="164"/>
        <v>0</v>
      </c>
      <c r="AS192" s="272">
        <f>((((K192*VÁHY!$B$7)+(L192*VÁHY!$C$7)+(M192*VÁHY!$D$7)+(N192*VÁHY!$E$7)+(O192*VÁHY!$F$7)+(P192*VÁHY!$G$7))*VÁHY!$H$7)+((R192*VÁHY!$I$7)+(S192*VÁHY!$J$7)+(T192*VÁHY!$K$7)+(U192*VÁHY!$L$7)+(V192*VÁHY!$M$7)+(W192*VÁHY!$N$7))+(X192*VÁHY!$O$7+Y192*VÁHY!$P$7+Z192*VÁHY!$Q$7+AA192*VÁHY!$R$7+AB192*VÁHY!$S$7+AC192*VÁHY!$T$7)+(AD192*VÁHY!$U$7+AE192*VÁHY!$V$7+AG192*VÁHY!$X$7+AH192*VÁHY!$Y$7))*(1+(AM192*VÁHY!$AD$7))+(AJ192*VÁHY!$AA$7)</f>
        <v>0</v>
      </c>
      <c r="AT192" s="273">
        <f>AS192+AS191+AS190</f>
        <v>0</v>
      </c>
      <c r="AU192" s="272">
        <f>AS192+AS191+AS190+AS186+AS185</f>
        <v>0</v>
      </c>
      <c r="AV192" s="272">
        <f>AS192+AS191+AS190+AS186+AS185+AS184+AS183</f>
        <v>0</v>
      </c>
    </row>
    <row r="193" spans="1:48" ht="21.95" customHeight="1" x14ac:dyDescent="0.2">
      <c r="A193" s="104"/>
      <c r="B193" s="30">
        <v>42796</v>
      </c>
      <c r="C193" s="334"/>
      <c r="D193" s="334"/>
      <c r="E193" s="334"/>
      <c r="F193" s="334"/>
      <c r="G193" s="334"/>
      <c r="H193" s="334"/>
      <c r="I193" s="70">
        <f t="shared" si="162"/>
        <v>0</v>
      </c>
      <c r="J193" s="70">
        <f t="shared" si="163"/>
        <v>0</v>
      </c>
      <c r="K193" s="55"/>
      <c r="L193" s="56"/>
      <c r="M193" s="57"/>
      <c r="N193" s="58"/>
      <c r="O193" s="59"/>
      <c r="P193" s="60"/>
      <c r="Q193" s="132"/>
      <c r="R193" s="61"/>
      <c r="S193" s="62"/>
      <c r="T193" s="63"/>
      <c r="U193" s="64"/>
      <c r="V193" s="65"/>
      <c r="W193" s="66"/>
      <c r="X193" s="67"/>
      <c r="Y193" s="68"/>
      <c r="Z193" s="67"/>
      <c r="AA193" s="68"/>
      <c r="AB193" s="67"/>
      <c r="AC193" s="69"/>
      <c r="AD193" s="26"/>
      <c r="AE193" s="26"/>
      <c r="AF193" s="26"/>
      <c r="AG193" s="26"/>
      <c r="AH193" s="26"/>
      <c r="AI193" s="91"/>
      <c r="AJ193" s="26"/>
      <c r="AK193" s="26"/>
      <c r="AL193" s="26"/>
      <c r="AM193" s="26"/>
      <c r="AN193" s="26"/>
      <c r="AO193" s="286">
        <f t="shared" si="164"/>
        <v>0</v>
      </c>
      <c r="AP193" s="294">
        <f t="shared" si="164"/>
        <v>0</v>
      </c>
      <c r="AQ193" s="302">
        <f t="shared" si="164"/>
        <v>0</v>
      </c>
      <c r="AR193" s="310">
        <f t="shared" si="164"/>
        <v>0</v>
      </c>
      <c r="AS193" s="272">
        <f>((((K193*VÁHY!$B$7)+(L193*VÁHY!$C$7)+(M193*VÁHY!$D$7)+(N193*VÁHY!$E$7)+(O193*VÁHY!$F$7)+(P193*VÁHY!$G$7))*VÁHY!$H$7)+((R193*VÁHY!$I$7)+(S193*VÁHY!$J$7)+(T193*VÁHY!$K$7)+(U193*VÁHY!$L$7)+(V193*VÁHY!$M$7)+(W193*VÁHY!$N$7))+(X193*VÁHY!$O$7+Y193*VÁHY!$P$7+Z193*VÁHY!$Q$7+AA193*VÁHY!$R$7+AB193*VÁHY!$S$7+AC193*VÁHY!$T$7)+(AD193*VÁHY!$U$7+AE193*VÁHY!$V$7+AG193*VÁHY!$X$7+AH193*VÁHY!$Y$7))*(1+(AM193*VÁHY!$AD$7))+(AJ193*VÁHY!$AA$7)</f>
        <v>0</v>
      </c>
      <c r="AT193" s="273">
        <f>AS193+AS192+AS191</f>
        <v>0</v>
      </c>
      <c r="AU193" s="272">
        <f>AS193+AS192+AS191+AS190+AS186</f>
        <v>0</v>
      </c>
      <c r="AV193" s="272">
        <f>AS193+AS192+AS191+AS190+AS186+AS185+AS184</f>
        <v>0</v>
      </c>
    </row>
    <row r="194" spans="1:48" ht="21.95" customHeight="1" x14ac:dyDescent="0.2">
      <c r="A194" s="104"/>
      <c r="B194" s="31">
        <v>42797</v>
      </c>
      <c r="C194" s="334"/>
      <c r="D194" s="334"/>
      <c r="E194" s="334"/>
      <c r="F194" s="334"/>
      <c r="G194" s="334"/>
      <c r="H194" s="334"/>
      <c r="I194" s="70">
        <f t="shared" si="162"/>
        <v>0</v>
      </c>
      <c r="J194" s="70">
        <f t="shared" si="163"/>
        <v>0</v>
      </c>
      <c r="K194" s="55"/>
      <c r="L194" s="56"/>
      <c r="M194" s="57"/>
      <c r="N194" s="58"/>
      <c r="O194" s="59"/>
      <c r="P194" s="60"/>
      <c r="Q194" s="132"/>
      <c r="R194" s="61"/>
      <c r="S194" s="62"/>
      <c r="T194" s="63"/>
      <c r="U194" s="64"/>
      <c r="V194" s="65"/>
      <c r="W194" s="66"/>
      <c r="X194" s="67"/>
      <c r="Y194" s="68"/>
      <c r="Z194" s="67"/>
      <c r="AA194" s="68"/>
      <c r="AB194" s="67"/>
      <c r="AC194" s="69"/>
      <c r="AD194" s="26"/>
      <c r="AE194" s="26"/>
      <c r="AF194" s="26"/>
      <c r="AG194" s="26"/>
      <c r="AH194" s="26"/>
      <c r="AI194" s="91"/>
      <c r="AJ194" s="26"/>
      <c r="AK194" s="26"/>
      <c r="AL194" s="26"/>
      <c r="AM194" s="26"/>
      <c r="AN194" s="26"/>
      <c r="AO194" s="286">
        <f t="shared" si="164"/>
        <v>0</v>
      </c>
      <c r="AP194" s="294">
        <f t="shared" si="164"/>
        <v>0</v>
      </c>
      <c r="AQ194" s="302">
        <f t="shared" si="164"/>
        <v>0</v>
      </c>
      <c r="AR194" s="310">
        <f t="shared" si="164"/>
        <v>0</v>
      </c>
      <c r="AS194" s="272">
        <f>((((K194*VÁHY!$B$7)+(L194*VÁHY!$C$7)+(M194*VÁHY!$D$7)+(N194*VÁHY!$E$7)+(O194*VÁHY!$F$7)+(P194*VÁHY!$G$7))*VÁHY!$H$7)+((R194*VÁHY!$I$7)+(S194*VÁHY!$J$7)+(T194*VÁHY!$K$7)+(U194*VÁHY!$L$7)+(V194*VÁHY!$M$7)+(W194*VÁHY!$N$7))+(X194*VÁHY!$O$7+Y194*VÁHY!$P$7+Z194*VÁHY!$Q$7+AA194*VÁHY!$R$7+AB194*VÁHY!$S$7+AC194*VÁHY!$T$7)+(AD194*VÁHY!$U$7+AE194*VÁHY!$V$7+AG194*VÁHY!$X$7+AH194*VÁHY!$Y$7))*(1+(AM194*VÁHY!$AD$7))+(AJ194*VÁHY!$AA$7)</f>
        <v>0</v>
      </c>
      <c r="AT194" s="273">
        <f>AS194+AS193+AS192</f>
        <v>0</v>
      </c>
      <c r="AU194" s="272">
        <f t="shared" ref="AU194:AU196" si="165">AS194+AS193+AS192+AS191+AS190</f>
        <v>0</v>
      </c>
      <c r="AV194" s="272">
        <f>AS194+AS193+AS192+AS191+AS190+AS186+AS185</f>
        <v>0</v>
      </c>
    </row>
    <row r="195" spans="1:48" ht="21.95" customHeight="1" x14ac:dyDescent="0.2">
      <c r="A195" s="104"/>
      <c r="B195" s="31">
        <v>42798</v>
      </c>
      <c r="C195" s="334"/>
      <c r="D195" s="334"/>
      <c r="E195" s="334"/>
      <c r="F195" s="334"/>
      <c r="G195" s="334"/>
      <c r="H195" s="334"/>
      <c r="I195" s="70">
        <f t="shared" si="162"/>
        <v>0</v>
      </c>
      <c r="J195" s="70">
        <f t="shared" si="163"/>
        <v>0</v>
      </c>
      <c r="K195" s="55"/>
      <c r="L195" s="56"/>
      <c r="M195" s="57"/>
      <c r="N195" s="58"/>
      <c r="O195" s="59"/>
      <c r="P195" s="60"/>
      <c r="Q195" s="132"/>
      <c r="R195" s="61"/>
      <c r="S195" s="62"/>
      <c r="T195" s="63"/>
      <c r="U195" s="64"/>
      <c r="V195" s="65"/>
      <c r="W195" s="66"/>
      <c r="X195" s="67"/>
      <c r="Y195" s="68"/>
      <c r="Z195" s="67"/>
      <c r="AA195" s="68"/>
      <c r="AB195" s="67"/>
      <c r="AC195" s="69"/>
      <c r="AD195" s="26"/>
      <c r="AE195" s="26"/>
      <c r="AF195" s="26"/>
      <c r="AG195" s="26"/>
      <c r="AH195" s="26"/>
      <c r="AI195" s="91"/>
      <c r="AJ195" s="26"/>
      <c r="AK195" s="26"/>
      <c r="AL195" s="26"/>
      <c r="AM195" s="26"/>
      <c r="AN195" s="26"/>
      <c r="AO195" s="286">
        <f t="shared" si="164"/>
        <v>0</v>
      </c>
      <c r="AP195" s="294">
        <f t="shared" si="164"/>
        <v>0</v>
      </c>
      <c r="AQ195" s="302">
        <f t="shared" si="164"/>
        <v>0</v>
      </c>
      <c r="AR195" s="310">
        <f t="shared" si="164"/>
        <v>0</v>
      </c>
      <c r="AS195" s="272">
        <f>((((K195*VÁHY!$B$7)+(L195*VÁHY!$C$7)+(M195*VÁHY!$D$7)+(N195*VÁHY!$E$7)+(O195*VÁHY!$F$7)+(P195*VÁHY!$G$7))*VÁHY!$H$7)+((R195*VÁHY!$I$7)+(S195*VÁHY!$J$7)+(T195*VÁHY!$K$7)+(U195*VÁHY!$L$7)+(V195*VÁHY!$M$7)+(W195*VÁHY!$N$7))+(X195*VÁHY!$O$7+Y195*VÁHY!$P$7+Z195*VÁHY!$Q$7+AA195*VÁHY!$R$7+AB195*VÁHY!$S$7+AC195*VÁHY!$T$7)+(AD195*VÁHY!$U$7+AE195*VÁHY!$V$7+AG195*VÁHY!$X$7+AH195*VÁHY!$Y$7))*(1+(AM195*VÁHY!$AD$7))+(AJ195*VÁHY!$AA$7)</f>
        <v>0</v>
      </c>
      <c r="AT195" s="273">
        <f>AS195+AS194+AS193</f>
        <v>0</v>
      </c>
      <c r="AU195" s="272">
        <f t="shared" si="165"/>
        <v>0</v>
      </c>
      <c r="AV195" s="272">
        <f>AS195+AS194+AS193+AS192+AS191+AS190+AS186</f>
        <v>0</v>
      </c>
    </row>
    <row r="196" spans="1:48" ht="21.95" customHeight="1" thickBot="1" x14ac:dyDescent="0.25">
      <c r="A196" s="104"/>
      <c r="B196" s="30">
        <v>42799</v>
      </c>
      <c r="C196" s="335"/>
      <c r="D196" s="335"/>
      <c r="E196" s="335"/>
      <c r="F196" s="334"/>
      <c r="G196" s="334"/>
      <c r="H196" s="334"/>
      <c r="I196" s="70">
        <f t="shared" si="162"/>
        <v>0</v>
      </c>
      <c r="J196" s="70">
        <f t="shared" si="163"/>
        <v>0</v>
      </c>
      <c r="K196" s="55"/>
      <c r="L196" s="56"/>
      <c r="M196" s="57"/>
      <c r="N196" s="58"/>
      <c r="O196" s="59"/>
      <c r="P196" s="60"/>
      <c r="Q196" s="132"/>
      <c r="R196" s="61"/>
      <c r="S196" s="62"/>
      <c r="T196" s="63"/>
      <c r="U196" s="64"/>
      <c r="V196" s="65"/>
      <c r="W196" s="66"/>
      <c r="X196" s="67"/>
      <c r="Y196" s="68"/>
      <c r="Z196" s="67"/>
      <c r="AA196" s="68"/>
      <c r="AB196" s="67"/>
      <c r="AC196" s="69"/>
      <c r="AD196" s="26"/>
      <c r="AE196" s="26"/>
      <c r="AF196" s="26"/>
      <c r="AG196" s="26"/>
      <c r="AH196" s="26"/>
      <c r="AI196" s="91"/>
      <c r="AJ196" s="26"/>
      <c r="AK196" s="26"/>
      <c r="AL196" s="26"/>
      <c r="AM196" s="26"/>
      <c r="AN196" s="26"/>
      <c r="AO196" s="286">
        <f t="shared" si="164"/>
        <v>0</v>
      </c>
      <c r="AP196" s="294">
        <f t="shared" si="164"/>
        <v>0</v>
      </c>
      <c r="AQ196" s="302">
        <f t="shared" si="164"/>
        <v>0</v>
      </c>
      <c r="AR196" s="310">
        <f t="shared" si="164"/>
        <v>0</v>
      </c>
      <c r="AS196" s="272">
        <f>((((K196*VÁHY!$B$7)+(L196*VÁHY!$C$7)+(M196*VÁHY!$D$7)+(N196*VÁHY!$E$7)+(O196*VÁHY!$F$7)+(P196*VÁHY!$G$7))*VÁHY!$H$7)+((R196*VÁHY!$I$7)+(S196*VÁHY!$J$7)+(T196*VÁHY!$K$7)+(U196*VÁHY!$L$7)+(V196*VÁHY!$M$7)+(W196*VÁHY!$N$7))+(X196*VÁHY!$O$7+Y196*VÁHY!$P$7+Z196*VÁHY!$Q$7+AA196*VÁHY!$R$7+AB196*VÁHY!$S$7+AC196*VÁHY!$T$7)+(AD196*VÁHY!$U$7+AE196*VÁHY!$V$7+AG196*VÁHY!$X$7+AH196*VÁHY!$Y$7))*(1+(AM196*VÁHY!$AD$7))+(AJ196*VÁHY!$AA$7)</f>
        <v>0</v>
      </c>
      <c r="AT196" s="273">
        <f>AS196+AS195+AS194</f>
        <v>0</v>
      </c>
      <c r="AU196" s="272">
        <f t="shared" si="165"/>
        <v>0</v>
      </c>
      <c r="AV196" s="272">
        <f t="shared" ref="AV196" si="166">AS196+AS195+AS194+AS193+AS192+AS191+AS190</f>
        <v>0</v>
      </c>
    </row>
    <row r="197" spans="1:48" ht="14.25" thickTop="1" thickBot="1" x14ac:dyDescent="0.25">
      <c r="A197" s="105"/>
      <c r="B197" s="106"/>
      <c r="C197" s="114" t="e">
        <f>(L189+M189+N189+S189+T189+U189)/J189</f>
        <v>#DIV/0!</v>
      </c>
      <c r="D197" s="107" t="e">
        <f>(O189+P189+V189+W189+Y189+AA189)/(K189+L189+M189+N189+O189+P189+R189+S189+T189+U189+V189+W189+X189+Y189+Z189+AA189+AB189+AC189)</f>
        <v>#DIV/0!</v>
      </c>
      <c r="E197" s="108" t="e">
        <f>(K189+L189+M189+N189+O189+P189)/J189</f>
        <v>#DIV/0!</v>
      </c>
      <c r="F197" s="109" t="e">
        <f>1-J189/I189</f>
        <v>#DIV/0!</v>
      </c>
      <c r="G197" s="125" t="e">
        <f>Q189/J189</f>
        <v>#DIV/0!</v>
      </c>
      <c r="H197" s="127">
        <f>I189/(MAKROPLAN!E21)</f>
        <v>0</v>
      </c>
      <c r="I197" s="110"/>
      <c r="J197" s="111"/>
      <c r="K197" s="111"/>
      <c r="L197" s="111"/>
      <c r="M197" s="111"/>
      <c r="N197" s="111"/>
      <c r="O197" s="110"/>
      <c r="P197" s="111"/>
      <c r="Q197" s="111"/>
      <c r="R197" s="111"/>
      <c r="S197" s="111"/>
      <c r="T197" s="111"/>
      <c r="U197" s="111"/>
      <c r="V197" s="110"/>
      <c r="W197" s="111"/>
      <c r="X197" s="111"/>
      <c r="Y197" s="111"/>
      <c r="Z197" s="111"/>
      <c r="AA197" s="111"/>
      <c r="AB197" s="110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</row>
    <row r="198" spans="1:48" ht="13.5" thickTop="1" x14ac:dyDescent="0.2">
      <c r="A198" s="112"/>
      <c r="B198" s="106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</row>
    <row r="199" spans="1:48" ht="20.25" x14ac:dyDescent="0.2">
      <c r="A199" s="100"/>
      <c r="B199" s="12"/>
      <c r="C199" s="355" t="s">
        <v>139</v>
      </c>
      <c r="D199" s="355"/>
      <c r="E199" s="355"/>
      <c r="F199" s="355" t="s">
        <v>74</v>
      </c>
      <c r="G199" s="355"/>
      <c r="H199" s="355"/>
      <c r="I199" s="70">
        <f>(K199+L199+M199+N199+O199+P199+R199+S199+T199+U199+V199+W199+AD199+AE199+AG199+(AH199/4)+X199+Y199+Z199+AA199+AB199+AC199)</f>
        <v>0</v>
      </c>
      <c r="J199" s="70">
        <f>(K199+L199+M199+N199+O199+P199+R199+S199+T199+U199+V199+W199)</f>
        <v>0</v>
      </c>
      <c r="K199" s="71">
        <f t="shared" ref="K199:AJ199" si="167">SUM(K200:K206)/60</f>
        <v>0</v>
      </c>
      <c r="L199" s="72">
        <f t="shared" si="167"/>
        <v>0</v>
      </c>
      <c r="M199" s="73">
        <f t="shared" si="167"/>
        <v>0</v>
      </c>
      <c r="N199" s="74">
        <f t="shared" si="167"/>
        <v>0</v>
      </c>
      <c r="O199" s="75">
        <f t="shared" si="167"/>
        <v>0</v>
      </c>
      <c r="P199" s="76">
        <f t="shared" si="167"/>
        <v>0</v>
      </c>
      <c r="Q199" s="130">
        <f t="shared" si="167"/>
        <v>0</v>
      </c>
      <c r="R199" s="77">
        <f t="shared" si="167"/>
        <v>0</v>
      </c>
      <c r="S199" s="78">
        <f t="shared" si="167"/>
        <v>0</v>
      </c>
      <c r="T199" s="79">
        <f t="shared" si="167"/>
        <v>0</v>
      </c>
      <c r="U199" s="80">
        <f t="shared" si="167"/>
        <v>0</v>
      </c>
      <c r="V199" s="81">
        <f t="shared" si="167"/>
        <v>0</v>
      </c>
      <c r="W199" s="82">
        <f t="shared" si="167"/>
        <v>0</v>
      </c>
      <c r="X199" s="83">
        <f t="shared" si="167"/>
        <v>0</v>
      </c>
      <c r="Y199" s="84">
        <f t="shared" si="167"/>
        <v>0</v>
      </c>
      <c r="Z199" s="83">
        <f t="shared" si="167"/>
        <v>0</v>
      </c>
      <c r="AA199" s="84">
        <f t="shared" si="167"/>
        <v>0</v>
      </c>
      <c r="AB199" s="83">
        <f t="shared" si="167"/>
        <v>0</v>
      </c>
      <c r="AC199" s="85">
        <f t="shared" si="167"/>
        <v>0</v>
      </c>
      <c r="AD199" s="86">
        <f t="shared" si="167"/>
        <v>0</v>
      </c>
      <c r="AE199" s="86">
        <f t="shared" si="167"/>
        <v>0</v>
      </c>
      <c r="AF199" s="86">
        <f t="shared" si="167"/>
        <v>0</v>
      </c>
      <c r="AG199" s="86">
        <f t="shared" si="167"/>
        <v>0</v>
      </c>
      <c r="AH199" s="86">
        <f t="shared" si="167"/>
        <v>0</v>
      </c>
      <c r="AI199" s="89">
        <f t="shared" si="167"/>
        <v>0</v>
      </c>
      <c r="AJ199" s="86">
        <f t="shared" si="167"/>
        <v>0</v>
      </c>
      <c r="AK199" s="24">
        <f t="shared" ref="AK199" si="168">SUM(AK200:AK206)</f>
        <v>0</v>
      </c>
      <c r="AL199" s="24">
        <f t="shared" ref="AL199:AN199" si="169">SUM(AL200:AL206)</f>
        <v>0</v>
      </c>
      <c r="AM199" s="24">
        <f t="shared" si="169"/>
        <v>0</v>
      </c>
      <c r="AN199" s="24">
        <f t="shared" si="169"/>
        <v>0</v>
      </c>
      <c r="AO199" s="280">
        <f>VÁHY!$AF$7</f>
        <v>2.5714285714285716</v>
      </c>
      <c r="AP199" s="291">
        <f>VÁHY!$AG$7</f>
        <v>6.7499999999999991</v>
      </c>
      <c r="AQ199" s="299">
        <f>VÁHY!$AH$7</f>
        <v>9.6428571428571406</v>
      </c>
      <c r="AR199" s="307">
        <f>VÁHY!$AI$7</f>
        <v>11.25</v>
      </c>
    </row>
    <row r="200" spans="1:48" ht="21.95" customHeight="1" x14ac:dyDescent="0.2">
      <c r="A200" s="103"/>
      <c r="B200" s="30">
        <v>42800</v>
      </c>
      <c r="C200" s="334"/>
      <c r="D200" s="334"/>
      <c r="E200" s="334"/>
      <c r="F200" s="334"/>
      <c r="G200" s="334"/>
      <c r="H200" s="334"/>
      <c r="I200" s="70">
        <f t="shared" ref="I200:I206" si="170">(K200+L200+M200+N200+O200+P200+R200+S200+T200+U200+V200+W200+AD200+AE200+AG200+(AH200/4)+X200+Y200+Z200+AA200+AB200+AC200)/60</f>
        <v>0</v>
      </c>
      <c r="J200" s="70">
        <f t="shared" ref="J200:J206" si="171">(K200+L200+M200+N200+O200+P200+R200+S200+T200+U200+V200+W200)/60</f>
        <v>0</v>
      </c>
      <c r="K200" s="40"/>
      <c r="L200" s="41"/>
      <c r="M200" s="42"/>
      <c r="N200" s="43"/>
      <c r="O200" s="44"/>
      <c r="P200" s="45"/>
      <c r="Q200" s="131"/>
      <c r="R200" s="46"/>
      <c r="S200" s="47"/>
      <c r="T200" s="48"/>
      <c r="U200" s="49"/>
      <c r="V200" s="50"/>
      <c r="W200" s="51"/>
      <c r="X200" s="52"/>
      <c r="Y200" s="53"/>
      <c r="Z200" s="52"/>
      <c r="AA200" s="53"/>
      <c r="AB200" s="52"/>
      <c r="AC200" s="54"/>
      <c r="AD200" s="25"/>
      <c r="AE200" s="25"/>
      <c r="AF200" s="25"/>
      <c r="AG200" s="25"/>
      <c r="AH200" s="25"/>
      <c r="AI200" s="90"/>
      <c r="AJ200" s="25"/>
      <c r="AK200" s="25"/>
      <c r="AL200" s="25"/>
      <c r="AM200" s="25"/>
      <c r="AN200" s="25"/>
      <c r="AO200" s="286">
        <f t="shared" ref="AO200:AR206" si="172">AS200/60</f>
        <v>0</v>
      </c>
      <c r="AP200" s="294">
        <f t="shared" si="172"/>
        <v>0</v>
      </c>
      <c r="AQ200" s="302">
        <f t="shared" si="172"/>
        <v>0</v>
      </c>
      <c r="AR200" s="310">
        <f t="shared" si="172"/>
        <v>0</v>
      </c>
      <c r="AS200" s="272">
        <f>((((K200*VÁHY!$B$7)+(L200*VÁHY!$C$7)+(M200*VÁHY!$D$7)+(N200*VÁHY!$E$7)+(O200*VÁHY!$F$7)+(P200*VÁHY!$G$7))*VÁHY!$H$7)+((R200*VÁHY!$I$7)+(S200*VÁHY!$J$7)+(T200*VÁHY!$K$7)+(U200*VÁHY!$L$7)+(V200*VÁHY!$M$7)+(W200*VÁHY!$N$7))+(X200*VÁHY!$O$7+Y200*VÁHY!$P$7+Z200*VÁHY!$Q$7+AA200*VÁHY!$R$7+AB200*VÁHY!$S$7+AC200*VÁHY!$T$7)+(AD200*VÁHY!$U$7+AE200*VÁHY!$V$7+AG200*VÁHY!$X$7+AH200*VÁHY!$Y$7))*(1+(AM200*VÁHY!$AD$7))+(AJ200*VÁHY!$AA$7)</f>
        <v>0</v>
      </c>
      <c r="AT200" s="272">
        <f>AS200+AS196+AS195</f>
        <v>0</v>
      </c>
      <c r="AU200" s="272">
        <f>AS200+AS196+AS195+AS194+AS193</f>
        <v>0</v>
      </c>
      <c r="AV200" s="272">
        <f>AS200+AS196+AS195+AS194+AS193+AS192+AS191</f>
        <v>0</v>
      </c>
    </row>
    <row r="201" spans="1:48" ht="21.95" customHeight="1" x14ac:dyDescent="0.2">
      <c r="A201" s="104"/>
      <c r="B201" s="31">
        <v>42801</v>
      </c>
      <c r="C201" s="334"/>
      <c r="D201" s="334"/>
      <c r="E201" s="334"/>
      <c r="F201" s="334"/>
      <c r="G201" s="334"/>
      <c r="H201" s="334"/>
      <c r="I201" s="70">
        <f t="shared" si="170"/>
        <v>0</v>
      </c>
      <c r="J201" s="70">
        <f t="shared" si="171"/>
        <v>0</v>
      </c>
      <c r="K201" s="55"/>
      <c r="L201" s="56"/>
      <c r="M201" s="57"/>
      <c r="N201" s="58"/>
      <c r="O201" s="59"/>
      <c r="P201" s="60"/>
      <c r="Q201" s="132"/>
      <c r="R201" s="61"/>
      <c r="S201" s="62"/>
      <c r="T201" s="63"/>
      <c r="U201" s="64"/>
      <c r="V201" s="65"/>
      <c r="W201" s="66"/>
      <c r="X201" s="67"/>
      <c r="Y201" s="68"/>
      <c r="Z201" s="67"/>
      <c r="AA201" s="68"/>
      <c r="AB201" s="67"/>
      <c r="AC201" s="69"/>
      <c r="AD201" s="26"/>
      <c r="AE201" s="26"/>
      <c r="AF201" s="26"/>
      <c r="AG201" s="26"/>
      <c r="AH201" s="26"/>
      <c r="AI201" s="91"/>
      <c r="AJ201" s="26"/>
      <c r="AK201" s="26"/>
      <c r="AL201" s="26"/>
      <c r="AM201" s="26"/>
      <c r="AN201" s="26"/>
      <c r="AO201" s="286">
        <f t="shared" si="172"/>
        <v>0</v>
      </c>
      <c r="AP201" s="294">
        <f t="shared" si="172"/>
        <v>0</v>
      </c>
      <c r="AQ201" s="302">
        <f t="shared" si="172"/>
        <v>0</v>
      </c>
      <c r="AR201" s="310">
        <f t="shared" si="172"/>
        <v>0</v>
      </c>
      <c r="AS201" s="272">
        <f>((((K201*VÁHY!$B$7)+(L201*VÁHY!$C$7)+(M201*VÁHY!$D$7)+(N201*VÁHY!$E$7)+(O201*VÁHY!$F$7)+(P201*VÁHY!$G$7))*VÁHY!$H$7)+((R201*VÁHY!$I$7)+(S201*VÁHY!$J$7)+(T201*VÁHY!$K$7)+(U201*VÁHY!$L$7)+(V201*VÁHY!$M$7)+(W201*VÁHY!$N$7))+(X201*VÁHY!$O$7+Y201*VÁHY!$P$7+Z201*VÁHY!$Q$7+AA201*VÁHY!$R$7+AB201*VÁHY!$S$7+AC201*VÁHY!$T$7)+(AD201*VÁHY!$U$7+AE201*VÁHY!$V$7+AG201*VÁHY!$X$7+AH201*VÁHY!$Y$7))*(1+(AM201*VÁHY!$AD$7))+(AJ201*VÁHY!$AA$7)</f>
        <v>0</v>
      </c>
      <c r="AT201" s="273">
        <f>AS201+AS200+AS196</f>
        <v>0</v>
      </c>
      <c r="AU201" s="272">
        <f>AS201+AS200+AS196+AS195+AS194</f>
        <v>0</v>
      </c>
      <c r="AV201" s="272">
        <f>AS201+AS200+AS196+AS195+AS194+AS193+AS192</f>
        <v>0</v>
      </c>
    </row>
    <row r="202" spans="1:48" ht="21.95" customHeight="1" x14ac:dyDescent="0.2">
      <c r="A202" s="104"/>
      <c r="B202" s="31">
        <v>42802</v>
      </c>
      <c r="C202" s="334"/>
      <c r="D202" s="334"/>
      <c r="E202" s="334"/>
      <c r="F202" s="334"/>
      <c r="G202" s="334"/>
      <c r="H202" s="334"/>
      <c r="I202" s="70">
        <f t="shared" si="170"/>
        <v>0</v>
      </c>
      <c r="J202" s="70">
        <f t="shared" si="171"/>
        <v>0</v>
      </c>
      <c r="K202" s="55"/>
      <c r="L202" s="56"/>
      <c r="M202" s="57"/>
      <c r="N202" s="58"/>
      <c r="O202" s="59"/>
      <c r="P202" s="60"/>
      <c r="Q202" s="132"/>
      <c r="R202" s="61"/>
      <c r="S202" s="62"/>
      <c r="T202" s="63"/>
      <c r="U202" s="64"/>
      <c r="V202" s="65"/>
      <c r="W202" s="66"/>
      <c r="X202" s="67"/>
      <c r="Y202" s="68"/>
      <c r="Z202" s="67"/>
      <c r="AA202" s="68"/>
      <c r="AB202" s="67"/>
      <c r="AC202" s="69"/>
      <c r="AD202" s="26"/>
      <c r="AE202" s="26"/>
      <c r="AF202" s="26"/>
      <c r="AG202" s="26"/>
      <c r="AH202" s="26"/>
      <c r="AI202" s="91"/>
      <c r="AJ202" s="26"/>
      <c r="AK202" s="26"/>
      <c r="AL202" s="26"/>
      <c r="AM202" s="26"/>
      <c r="AN202" s="26"/>
      <c r="AO202" s="286">
        <f t="shared" si="172"/>
        <v>0</v>
      </c>
      <c r="AP202" s="294">
        <f t="shared" si="172"/>
        <v>0</v>
      </c>
      <c r="AQ202" s="302">
        <f t="shared" si="172"/>
        <v>0</v>
      </c>
      <c r="AR202" s="310">
        <f t="shared" si="172"/>
        <v>0</v>
      </c>
      <c r="AS202" s="272">
        <f>((((K202*VÁHY!$B$7)+(L202*VÁHY!$C$7)+(M202*VÁHY!$D$7)+(N202*VÁHY!$E$7)+(O202*VÁHY!$F$7)+(P202*VÁHY!$G$7))*VÁHY!$H$7)+((R202*VÁHY!$I$7)+(S202*VÁHY!$J$7)+(T202*VÁHY!$K$7)+(U202*VÁHY!$L$7)+(V202*VÁHY!$M$7)+(W202*VÁHY!$N$7))+(X202*VÁHY!$O$7+Y202*VÁHY!$P$7+Z202*VÁHY!$Q$7+AA202*VÁHY!$R$7+AB202*VÁHY!$S$7+AC202*VÁHY!$T$7)+(AD202*VÁHY!$U$7+AE202*VÁHY!$V$7+AG202*VÁHY!$X$7+AH202*VÁHY!$Y$7))*(1+(AM202*VÁHY!$AD$7))+(AJ202*VÁHY!$AA$7)</f>
        <v>0</v>
      </c>
      <c r="AT202" s="273">
        <f>AS202+AS201+AS200</f>
        <v>0</v>
      </c>
      <c r="AU202" s="272">
        <f>AS202+AS201+AS200+AS196+AS195</f>
        <v>0</v>
      </c>
      <c r="AV202" s="272">
        <f>AS202+AS201+AS200+AS196+AS195+AS194+AS193</f>
        <v>0</v>
      </c>
    </row>
    <row r="203" spans="1:48" ht="21.95" customHeight="1" x14ac:dyDescent="0.2">
      <c r="A203" s="104"/>
      <c r="B203" s="30">
        <v>42803</v>
      </c>
      <c r="C203" s="334"/>
      <c r="D203" s="334"/>
      <c r="E203" s="334"/>
      <c r="F203" s="334"/>
      <c r="G203" s="334"/>
      <c r="H203" s="334"/>
      <c r="I203" s="70">
        <f t="shared" si="170"/>
        <v>0</v>
      </c>
      <c r="J203" s="70">
        <f t="shared" si="171"/>
        <v>0</v>
      </c>
      <c r="K203" s="55"/>
      <c r="L203" s="56"/>
      <c r="M203" s="57"/>
      <c r="N203" s="58"/>
      <c r="O203" s="59"/>
      <c r="P203" s="60"/>
      <c r="Q203" s="132"/>
      <c r="R203" s="61"/>
      <c r="S203" s="62"/>
      <c r="T203" s="63"/>
      <c r="U203" s="64"/>
      <c r="V203" s="65"/>
      <c r="W203" s="66"/>
      <c r="X203" s="67"/>
      <c r="Y203" s="68"/>
      <c r="Z203" s="67"/>
      <c r="AA203" s="68"/>
      <c r="AB203" s="67"/>
      <c r="AC203" s="69"/>
      <c r="AD203" s="26"/>
      <c r="AE203" s="26"/>
      <c r="AF203" s="26"/>
      <c r="AG203" s="26"/>
      <c r="AH203" s="26"/>
      <c r="AI203" s="91"/>
      <c r="AJ203" s="26"/>
      <c r="AK203" s="26"/>
      <c r="AL203" s="26"/>
      <c r="AM203" s="26"/>
      <c r="AN203" s="26"/>
      <c r="AO203" s="286">
        <f t="shared" si="172"/>
        <v>0</v>
      </c>
      <c r="AP203" s="294">
        <f t="shared" si="172"/>
        <v>0</v>
      </c>
      <c r="AQ203" s="302">
        <f t="shared" si="172"/>
        <v>0</v>
      </c>
      <c r="AR203" s="310">
        <f t="shared" si="172"/>
        <v>0</v>
      </c>
      <c r="AS203" s="272">
        <f>((((K203*VÁHY!$B$7)+(L203*VÁHY!$C$7)+(M203*VÁHY!$D$7)+(N203*VÁHY!$E$7)+(O203*VÁHY!$F$7)+(P203*VÁHY!$G$7))*VÁHY!$H$7)+((R203*VÁHY!$I$7)+(S203*VÁHY!$J$7)+(T203*VÁHY!$K$7)+(U203*VÁHY!$L$7)+(V203*VÁHY!$M$7)+(W203*VÁHY!$N$7))+(X203*VÁHY!$O$7+Y203*VÁHY!$P$7+Z203*VÁHY!$Q$7+AA203*VÁHY!$R$7+AB203*VÁHY!$S$7+AC203*VÁHY!$T$7)+(AD203*VÁHY!$U$7+AE203*VÁHY!$V$7+AG203*VÁHY!$X$7+AH203*VÁHY!$Y$7))*(1+(AM203*VÁHY!$AD$7))+(AJ203*VÁHY!$AA$7)</f>
        <v>0</v>
      </c>
      <c r="AT203" s="273">
        <f>AS203+AS202+AS201</f>
        <v>0</v>
      </c>
      <c r="AU203" s="272">
        <f>AS203+AS202+AS201+AS200+AS196</f>
        <v>0</v>
      </c>
      <c r="AV203" s="272">
        <f>AS203+AS202+AS201+AS200+AS196+AS195+AS194</f>
        <v>0</v>
      </c>
    </row>
    <row r="204" spans="1:48" ht="21.95" customHeight="1" x14ac:dyDescent="0.2">
      <c r="A204" s="104"/>
      <c r="B204" s="31">
        <v>42804</v>
      </c>
      <c r="C204" s="334"/>
      <c r="D204" s="334"/>
      <c r="E204" s="334"/>
      <c r="F204" s="334"/>
      <c r="G204" s="334"/>
      <c r="H204" s="334"/>
      <c r="I204" s="70">
        <f t="shared" si="170"/>
        <v>0</v>
      </c>
      <c r="J204" s="70">
        <f t="shared" si="171"/>
        <v>0</v>
      </c>
      <c r="K204" s="55"/>
      <c r="L204" s="56"/>
      <c r="M204" s="57"/>
      <c r="N204" s="58"/>
      <c r="O204" s="59"/>
      <c r="P204" s="60"/>
      <c r="Q204" s="132"/>
      <c r="R204" s="61"/>
      <c r="S204" s="62"/>
      <c r="T204" s="63"/>
      <c r="U204" s="64"/>
      <c r="V204" s="65"/>
      <c r="W204" s="66"/>
      <c r="X204" s="67"/>
      <c r="Y204" s="68"/>
      <c r="Z204" s="67"/>
      <c r="AA204" s="68"/>
      <c r="AB204" s="67"/>
      <c r="AC204" s="69"/>
      <c r="AD204" s="26"/>
      <c r="AE204" s="26"/>
      <c r="AF204" s="26"/>
      <c r="AG204" s="26"/>
      <c r="AH204" s="26"/>
      <c r="AI204" s="91"/>
      <c r="AJ204" s="26"/>
      <c r="AK204" s="26"/>
      <c r="AL204" s="26"/>
      <c r="AM204" s="26"/>
      <c r="AN204" s="26"/>
      <c r="AO204" s="286">
        <f t="shared" si="172"/>
        <v>0</v>
      </c>
      <c r="AP204" s="294">
        <f t="shared" si="172"/>
        <v>0</v>
      </c>
      <c r="AQ204" s="302">
        <f t="shared" si="172"/>
        <v>0</v>
      </c>
      <c r="AR204" s="310">
        <f t="shared" si="172"/>
        <v>0</v>
      </c>
      <c r="AS204" s="272">
        <f>((((K204*VÁHY!$B$7)+(L204*VÁHY!$C$7)+(M204*VÁHY!$D$7)+(N204*VÁHY!$E$7)+(O204*VÁHY!$F$7)+(P204*VÁHY!$G$7))*VÁHY!$H$7)+((R204*VÁHY!$I$7)+(S204*VÁHY!$J$7)+(T204*VÁHY!$K$7)+(U204*VÁHY!$L$7)+(V204*VÁHY!$M$7)+(W204*VÁHY!$N$7))+(X204*VÁHY!$O$7+Y204*VÁHY!$P$7+Z204*VÁHY!$Q$7+AA204*VÁHY!$R$7+AB204*VÁHY!$S$7+AC204*VÁHY!$T$7)+(AD204*VÁHY!$U$7+AE204*VÁHY!$V$7+AG204*VÁHY!$X$7+AH204*VÁHY!$Y$7))*(1+(AM204*VÁHY!$AD$7))+(AJ204*VÁHY!$AA$7)</f>
        <v>0</v>
      </c>
      <c r="AT204" s="273">
        <f>AS204+AS203+AS202</f>
        <v>0</v>
      </c>
      <c r="AU204" s="272">
        <f t="shared" ref="AU204:AU206" si="173">AS204+AS203+AS202+AS201+AS200</f>
        <v>0</v>
      </c>
      <c r="AV204" s="272">
        <f>AS204+AS203+AS202+AS201+AS200+AS196+AS195</f>
        <v>0</v>
      </c>
    </row>
    <row r="205" spans="1:48" ht="21.95" customHeight="1" x14ac:dyDescent="0.2">
      <c r="A205" s="104"/>
      <c r="B205" s="31">
        <v>42805</v>
      </c>
      <c r="C205" s="334"/>
      <c r="D205" s="334"/>
      <c r="E205" s="334"/>
      <c r="F205" s="334"/>
      <c r="G205" s="334"/>
      <c r="H205" s="334"/>
      <c r="I205" s="70">
        <f t="shared" si="170"/>
        <v>0</v>
      </c>
      <c r="J205" s="70">
        <f t="shared" si="171"/>
        <v>0</v>
      </c>
      <c r="K205" s="55"/>
      <c r="L205" s="56"/>
      <c r="M205" s="57"/>
      <c r="N205" s="58"/>
      <c r="O205" s="59"/>
      <c r="P205" s="60"/>
      <c r="Q205" s="132"/>
      <c r="R205" s="61"/>
      <c r="S205" s="62"/>
      <c r="T205" s="63"/>
      <c r="U205" s="64"/>
      <c r="V205" s="65"/>
      <c r="W205" s="66"/>
      <c r="X205" s="67"/>
      <c r="Y205" s="68"/>
      <c r="Z205" s="67"/>
      <c r="AA205" s="68"/>
      <c r="AB205" s="67"/>
      <c r="AC205" s="69"/>
      <c r="AD205" s="26"/>
      <c r="AE205" s="26"/>
      <c r="AF205" s="26"/>
      <c r="AG205" s="26"/>
      <c r="AH205" s="26"/>
      <c r="AI205" s="91"/>
      <c r="AJ205" s="26"/>
      <c r="AK205" s="26"/>
      <c r="AL205" s="26"/>
      <c r="AM205" s="26"/>
      <c r="AN205" s="26"/>
      <c r="AO205" s="286">
        <f t="shared" si="172"/>
        <v>0</v>
      </c>
      <c r="AP205" s="294">
        <f t="shared" si="172"/>
        <v>0</v>
      </c>
      <c r="AQ205" s="302">
        <f t="shared" si="172"/>
        <v>0</v>
      </c>
      <c r="AR205" s="310">
        <f t="shared" si="172"/>
        <v>0</v>
      </c>
      <c r="AS205" s="272">
        <f>((((K205*VÁHY!$B$7)+(L205*VÁHY!$C$7)+(M205*VÁHY!$D$7)+(N205*VÁHY!$E$7)+(O205*VÁHY!$F$7)+(P205*VÁHY!$G$7))*VÁHY!$H$7)+((R205*VÁHY!$I$7)+(S205*VÁHY!$J$7)+(T205*VÁHY!$K$7)+(U205*VÁHY!$L$7)+(V205*VÁHY!$M$7)+(W205*VÁHY!$N$7))+(X205*VÁHY!$O$7+Y205*VÁHY!$P$7+Z205*VÁHY!$Q$7+AA205*VÁHY!$R$7+AB205*VÁHY!$S$7+AC205*VÁHY!$T$7)+(AD205*VÁHY!$U$7+AE205*VÁHY!$V$7+AG205*VÁHY!$X$7+AH205*VÁHY!$Y$7))*(1+(AM205*VÁHY!$AD$7))+(AJ205*VÁHY!$AA$7)</f>
        <v>0</v>
      </c>
      <c r="AT205" s="273">
        <f>AS205+AS204+AS203</f>
        <v>0</v>
      </c>
      <c r="AU205" s="272">
        <f t="shared" si="173"/>
        <v>0</v>
      </c>
      <c r="AV205" s="272">
        <f>AS205+AS204+AS203+AS202+AS201+AS200+AS196</f>
        <v>0</v>
      </c>
    </row>
    <row r="206" spans="1:48" ht="21.95" customHeight="1" thickBot="1" x14ac:dyDescent="0.25">
      <c r="A206" s="104"/>
      <c r="B206" s="30">
        <v>42806</v>
      </c>
      <c r="C206" s="335"/>
      <c r="D206" s="335"/>
      <c r="E206" s="335"/>
      <c r="F206" s="334"/>
      <c r="G206" s="334"/>
      <c r="H206" s="334"/>
      <c r="I206" s="70">
        <f t="shared" si="170"/>
        <v>0</v>
      </c>
      <c r="J206" s="70">
        <f t="shared" si="171"/>
        <v>0</v>
      </c>
      <c r="K206" s="55"/>
      <c r="L206" s="56"/>
      <c r="M206" s="57"/>
      <c r="N206" s="58"/>
      <c r="O206" s="59"/>
      <c r="P206" s="60"/>
      <c r="Q206" s="132"/>
      <c r="R206" s="61"/>
      <c r="S206" s="62"/>
      <c r="T206" s="63"/>
      <c r="U206" s="64"/>
      <c r="V206" s="65"/>
      <c r="W206" s="66"/>
      <c r="X206" s="67"/>
      <c r="Y206" s="68"/>
      <c r="Z206" s="67"/>
      <c r="AA206" s="68"/>
      <c r="AB206" s="67"/>
      <c r="AC206" s="69"/>
      <c r="AD206" s="26"/>
      <c r="AE206" s="26"/>
      <c r="AF206" s="26"/>
      <c r="AG206" s="26"/>
      <c r="AH206" s="26"/>
      <c r="AI206" s="91"/>
      <c r="AJ206" s="26"/>
      <c r="AK206" s="26"/>
      <c r="AL206" s="26"/>
      <c r="AM206" s="26"/>
      <c r="AN206" s="26"/>
      <c r="AO206" s="286">
        <f t="shared" si="172"/>
        <v>0</v>
      </c>
      <c r="AP206" s="294">
        <f t="shared" si="172"/>
        <v>0</v>
      </c>
      <c r="AQ206" s="302">
        <f t="shared" si="172"/>
        <v>0</v>
      </c>
      <c r="AR206" s="310">
        <f t="shared" si="172"/>
        <v>0</v>
      </c>
      <c r="AS206" s="272">
        <f>((((K206*VÁHY!$B$7)+(L206*VÁHY!$C$7)+(M206*VÁHY!$D$7)+(N206*VÁHY!$E$7)+(O206*VÁHY!$F$7)+(P206*VÁHY!$G$7))*VÁHY!$H$7)+((R206*VÁHY!$I$7)+(S206*VÁHY!$J$7)+(T206*VÁHY!$K$7)+(U206*VÁHY!$L$7)+(V206*VÁHY!$M$7)+(W206*VÁHY!$N$7))+(X206*VÁHY!$O$7+Y206*VÁHY!$P$7+Z206*VÁHY!$Q$7+AA206*VÁHY!$R$7+AB206*VÁHY!$S$7+AC206*VÁHY!$T$7)+(AD206*VÁHY!$U$7+AE206*VÁHY!$V$7+AG206*VÁHY!$X$7+AH206*VÁHY!$Y$7))*(1+(AM206*VÁHY!$AD$7))+(AJ206*VÁHY!$AA$7)</f>
        <v>0</v>
      </c>
      <c r="AT206" s="273">
        <f>AS206+AS205+AS204</f>
        <v>0</v>
      </c>
      <c r="AU206" s="272">
        <f t="shared" si="173"/>
        <v>0</v>
      </c>
      <c r="AV206" s="272">
        <f t="shared" ref="AV206" si="174">AS206+AS205+AS204+AS203+AS202+AS201+AS200</f>
        <v>0</v>
      </c>
    </row>
    <row r="207" spans="1:48" ht="14.25" thickTop="1" thickBot="1" x14ac:dyDescent="0.25">
      <c r="A207" s="105"/>
      <c r="B207" s="106"/>
      <c r="C207" s="114" t="e">
        <f>(L199+M199+N199+S199+T199+U199)/J199</f>
        <v>#DIV/0!</v>
      </c>
      <c r="D207" s="107" t="e">
        <f>(O199+P199+V199+W199+Y199+AA199)/(K199+L199+M199+N199+O199+P199+R199+S199+T199+U199+V199+W199+X199+Y199+Z199+AA199+AB199+AC199)</f>
        <v>#DIV/0!</v>
      </c>
      <c r="E207" s="108" t="e">
        <f>(K199+L199+M199+N199+O199+P199)/J199</f>
        <v>#DIV/0!</v>
      </c>
      <c r="F207" s="109" t="e">
        <f>1-J199/I199</f>
        <v>#DIV/0!</v>
      </c>
      <c r="G207" s="125" t="e">
        <f>Q199/J199</f>
        <v>#DIV/0!</v>
      </c>
      <c r="H207" s="127">
        <f>I199/(MAKROPLAN!E22)</f>
        <v>0</v>
      </c>
      <c r="I207" s="110"/>
      <c r="J207" s="111"/>
      <c r="K207" s="111"/>
      <c r="L207" s="111"/>
      <c r="M207" s="111"/>
      <c r="N207" s="111"/>
      <c r="O207" s="110"/>
      <c r="P207" s="111"/>
      <c r="Q207" s="111"/>
      <c r="R207" s="111"/>
      <c r="S207" s="111"/>
      <c r="T207" s="111"/>
      <c r="U207" s="111"/>
      <c r="V207" s="110"/>
      <c r="W207" s="111"/>
      <c r="X207" s="111"/>
      <c r="Y207" s="111"/>
      <c r="Z207" s="111"/>
      <c r="AA207" s="111"/>
      <c r="AB207" s="110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</row>
    <row r="208" spans="1:48" ht="13.5" thickTop="1" x14ac:dyDescent="0.2">
      <c r="A208" s="112"/>
      <c r="B208" s="106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</row>
    <row r="209" spans="1:48" ht="20.25" x14ac:dyDescent="0.2">
      <c r="A209" s="100"/>
      <c r="B209" s="12"/>
      <c r="C209" s="355" t="s">
        <v>139</v>
      </c>
      <c r="D209" s="355"/>
      <c r="E209" s="355"/>
      <c r="F209" s="355" t="s">
        <v>73</v>
      </c>
      <c r="G209" s="355"/>
      <c r="H209" s="355"/>
      <c r="I209" s="70">
        <f>(K209+L209+M209+N209+O209+P209+R209+S209+T209+U209+V209+W209+AD209+AE209+AG209+(AH209/4)+X209+Y209+Z209+AA209+AB209+AC209)</f>
        <v>0</v>
      </c>
      <c r="J209" s="70">
        <f>(K209+L209+M209+N209+O209+P209+R209+S209+T209+U209+V209+W209)</f>
        <v>0</v>
      </c>
      <c r="K209" s="71">
        <f t="shared" ref="K209:AJ209" si="175">SUM(K210:K216)/60</f>
        <v>0</v>
      </c>
      <c r="L209" s="72">
        <f t="shared" si="175"/>
        <v>0</v>
      </c>
      <c r="M209" s="73">
        <f t="shared" si="175"/>
        <v>0</v>
      </c>
      <c r="N209" s="74">
        <f t="shared" si="175"/>
        <v>0</v>
      </c>
      <c r="O209" s="75">
        <f t="shared" si="175"/>
        <v>0</v>
      </c>
      <c r="P209" s="76">
        <f t="shared" si="175"/>
        <v>0</v>
      </c>
      <c r="Q209" s="130">
        <f t="shared" si="175"/>
        <v>0</v>
      </c>
      <c r="R209" s="77">
        <f t="shared" si="175"/>
        <v>0</v>
      </c>
      <c r="S209" s="78">
        <f t="shared" si="175"/>
        <v>0</v>
      </c>
      <c r="T209" s="79">
        <f t="shared" si="175"/>
        <v>0</v>
      </c>
      <c r="U209" s="80">
        <f t="shared" si="175"/>
        <v>0</v>
      </c>
      <c r="V209" s="81">
        <f t="shared" si="175"/>
        <v>0</v>
      </c>
      <c r="W209" s="82">
        <f t="shared" si="175"/>
        <v>0</v>
      </c>
      <c r="X209" s="83">
        <f t="shared" si="175"/>
        <v>0</v>
      </c>
      <c r="Y209" s="84">
        <f t="shared" si="175"/>
        <v>0</v>
      </c>
      <c r="Z209" s="83">
        <f t="shared" si="175"/>
        <v>0</v>
      </c>
      <c r="AA209" s="84">
        <f t="shared" si="175"/>
        <v>0</v>
      </c>
      <c r="AB209" s="83">
        <f t="shared" si="175"/>
        <v>0</v>
      </c>
      <c r="AC209" s="85">
        <f t="shared" si="175"/>
        <v>0</v>
      </c>
      <c r="AD209" s="86">
        <f t="shared" si="175"/>
        <v>0</v>
      </c>
      <c r="AE209" s="86">
        <f t="shared" si="175"/>
        <v>0</v>
      </c>
      <c r="AF209" s="86">
        <f t="shared" si="175"/>
        <v>0</v>
      </c>
      <c r="AG209" s="86">
        <f t="shared" si="175"/>
        <v>0</v>
      </c>
      <c r="AH209" s="86">
        <f t="shared" si="175"/>
        <v>0</v>
      </c>
      <c r="AI209" s="89">
        <f t="shared" si="175"/>
        <v>0</v>
      </c>
      <c r="AJ209" s="86">
        <f t="shared" si="175"/>
        <v>0</v>
      </c>
      <c r="AK209" s="24">
        <f t="shared" ref="AK209" si="176">SUM(AK210:AK216)</f>
        <v>0</v>
      </c>
      <c r="AL209" s="24">
        <f t="shared" ref="AL209:AN209" si="177">SUM(AL210:AL216)</f>
        <v>0</v>
      </c>
      <c r="AM209" s="24">
        <f t="shared" si="177"/>
        <v>0</v>
      </c>
      <c r="AN209" s="24">
        <f t="shared" si="177"/>
        <v>0</v>
      </c>
      <c r="AO209" s="280">
        <f>VÁHY!$AF$7</f>
        <v>2.5714285714285716</v>
      </c>
      <c r="AP209" s="291">
        <f>VÁHY!$AG$7</f>
        <v>6.7499999999999991</v>
      </c>
      <c r="AQ209" s="299">
        <f>VÁHY!$AH$7</f>
        <v>9.6428571428571406</v>
      </c>
      <c r="AR209" s="307">
        <f>VÁHY!$AI$7</f>
        <v>11.25</v>
      </c>
    </row>
    <row r="210" spans="1:48" ht="21.95" customHeight="1" x14ac:dyDescent="0.2">
      <c r="A210" s="103"/>
      <c r="B210" s="30">
        <v>42807</v>
      </c>
      <c r="C210" s="334"/>
      <c r="D210" s="334"/>
      <c r="E210" s="334"/>
      <c r="F210" s="334"/>
      <c r="G210" s="334"/>
      <c r="H210" s="334"/>
      <c r="I210" s="70">
        <f t="shared" ref="I210:I216" si="178">(K210+L210+M210+N210+O210+P210+R210+S210+T210+U210+V210+W210+AD210+AE210+AG210+(AH210/4)+X210+Y210+Z210+AA210+AB210+AC210)/60</f>
        <v>0</v>
      </c>
      <c r="J210" s="70">
        <f t="shared" ref="J210:J216" si="179">(K210+L210+M210+N210+O210+P210+R210+S210+T210+U210+V210+W210)/60</f>
        <v>0</v>
      </c>
      <c r="K210" s="40"/>
      <c r="L210" s="41"/>
      <c r="M210" s="42"/>
      <c r="N210" s="43"/>
      <c r="O210" s="44"/>
      <c r="P210" s="45"/>
      <c r="Q210" s="131"/>
      <c r="R210" s="46"/>
      <c r="S210" s="47"/>
      <c r="T210" s="48"/>
      <c r="U210" s="49"/>
      <c r="V210" s="50"/>
      <c r="W210" s="51"/>
      <c r="X210" s="52"/>
      <c r="Y210" s="53"/>
      <c r="Z210" s="52"/>
      <c r="AA210" s="53"/>
      <c r="AB210" s="52"/>
      <c r="AC210" s="54"/>
      <c r="AD210" s="25"/>
      <c r="AE210" s="25"/>
      <c r="AF210" s="25"/>
      <c r="AG210" s="25"/>
      <c r="AH210" s="25"/>
      <c r="AI210" s="90"/>
      <c r="AJ210" s="25"/>
      <c r="AK210" s="25"/>
      <c r="AL210" s="25"/>
      <c r="AM210" s="25"/>
      <c r="AN210" s="25"/>
      <c r="AO210" s="286">
        <f t="shared" ref="AO210:AR216" si="180">AS210/60</f>
        <v>0</v>
      </c>
      <c r="AP210" s="294">
        <f t="shared" si="180"/>
        <v>0</v>
      </c>
      <c r="AQ210" s="302">
        <f t="shared" si="180"/>
        <v>0</v>
      </c>
      <c r="AR210" s="310">
        <f t="shared" si="180"/>
        <v>0</v>
      </c>
      <c r="AS210" s="272">
        <f>((((K210*VÁHY!$B$7)+(L210*VÁHY!$C$7)+(M210*VÁHY!$D$7)+(N210*VÁHY!$E$7)+(O210*VÁHY!$F$7)+(P210*VÁHY!$G$7))*VÁHY!$H$7)+((R210*VÁHY!$I$7)+(S210*VÁHY!$J$7)+(T210*VÁHY!$K$7)+(U210*VÁHY!$L$7)+(V210*VÁHY!$M$7)+(W210*VÁHY!$N$7))+(X210*VÁHY!$O$7+Y210*VÁHY!$P$7+Z210*VÁHY!$Q$7+AA210*VÁHY!$R$7+AB210*VÁHY!$S$7+AC210*VÁHY!$T$7)+(AD210*VÁHY!$U$7+AE210*VÁHY!$V$7+AG210*VÁHY!$X$7+AH210*VÁHY!$Y$7))*(1+(AM210*VÁHY!$AD$7))+(AJ210*VÁHY!$AA$7)</f>
        <v>0</v>
      </c>
      <c r="AT210" s="272">
        <f>AS210+AS206+AS205</f>
        <v>0</v>
      </c>
      <c r="AU210" s="272">
        <f>AS210+AS206+AS205+AS204+AS203</f>
        <v>0</v>
      </c>
      <c r="AV210" s="272">
        <f>AS210+AS206+AS205+AS204+AS203+AS202+AS201</f>
        <v>0</v>
      </c>
    </row>
    <row r="211" spans="1:48" ht="21.95" customHeight="1" x14ac:dyDescent="0.2">
      <c r="A211" s="104"/>
      <c r="B211" s="31">
        <v>42808</v>
      </c>
      <c r="C211" s="334"/>
      <c r="D211" s="334"/>
      <c r="E211" s="334"/>
      <c r="F211" s="334"/>
      <c r="G211" s="334"/>
      <c r="H211" s="334"/>
      <c r="I211" s="70">
        <f t="shared" si="178"/>
        <v>0</v>
      </c>
      <c r="J211" s="70">
        <f t="shared" si="179"/>
        <v>0</v>
      </c>
      <c r="K211" s="55"/>
      <c r="L211" s="56"/>
      <c r="M211" s="57"/>
      <c r="N211" s="58"/>
      <c r="O211" s="59"/>
      <c r="P211" s="60"/>
      <c r="Q211" s="132"/>
      <c r="R211" s="61"/>
      <c r="S211" s="62"/>
      <c r="T211" s="63"/>
      <c r="U211" s="64"/>
      <c r="V211" s="65"/>
      <c r="W211" s="66"/>
      <c r="X211" s="67"/>
      <c r="Y211" s="68"/>
      <c r="Z211" s="67"/>
      <c r="AA211" s="68"/>
      <c r="AB211" s="67"/>
      <c r="AC211" s="69"/>
      <c r="AD211" s="26"/>
      <c r="AE211" s="26"/>
      <c r="AF211" s="26"/>
      <c r="AG211" s="26"/>
      <c r="AH211" s="26"/>
      <c r="AI211" s="91"/>
      <c r="AJ211" s="26"/>
      <c r="AK211" s="26"/>
      <c r="AL211" s="26"/>
      <c r="AM211" s="26"/>
      <c r="AN211" s="26"/>
      <c r="AO211" s="286">
        <f t="shared" si="180"/>
        <v>0</v>
      </c>
      <c r="AP211" s="294">
        <f t="shared" si="180"/>
        <v>0</v>
      </c>
      <c r="AQ211" s="302">
        <f t="shared" si="180"/>
        <v>0</v>
      </c>
      <c r="AR211" s="310">
        <f t="shared" si="180"/>
        <v>0</v>
      </c>
      <c r="AS211" s="272">
        <f>((((K211*VÁHY!$B$7)+(L211*VÁHY!$C$7)+(M211*VÁHY!$D$7)+(N211*VÁHY!$E$7)+(O211*VÁHY!$F$7)+(P211*VÁHY!$G$7))*VÁHY!$H$7)+((R211*VÁHY!$I$7)+(S211*VÁHY!$J$7)+(T211*VÁHY!$K$7)+(U211*VÁHY!$L$7)+(V211*VÁHY!$M$7)+(W211*VÁHY!$N$7))+(X211*VÁHY!$O$7+Y211*VÁHY!$P$7+Z211*VÁHY!$Q$7+AA211*VÁHY!$R$7+AB211*VÁHY!$S$7+AC211*VÁHY!$T$7)+(AD211*VÁHY!$U$7+AE211*VÁHY!$V$7+AG211*VÁHY!$X$7+AH211*VÁHY!$Y$7))*(1+(AM211*VÁHY!$AD$7))+(AJ211*VÁHY!$AA$7)</f>
        <v>0</v>
      </c>
      <c r="AT211" s="273">
        <f>AS211+AS210+AS206</f>
        <v>0</v>
      </c>
      <c r="AU211" s="272">
        <f>AS211+AS210+AS206+AS205+AS204</f>
        <v>0</v>
      </c>
      <c r="AV211" s="272">
        <f>AS211+AS210+AS206+AS205+AS204+AS203+AS202</f>
        <v>0</v>
      </c>
    </row>
    <row r="212" spans="1:48" ht="21.95" customHeight="1" x14ac:dyDescent="0.2">
      <c r="A212" s="104"/>
      <c r="B212" s="31">
        <v>42809</v>
      </c>
      <c r="C212" s="334"/>
      <c r="D212" s="334"/>
      <c r="E212" s="334"/>
      <c r="F212" s="334"/>
      <c r="G212" s="334"/>
      <c r="H212" s="334"/>
      <c r="I212" s="70">
        <f t="shared" si="178"/>
        <v>0</v>
      </c>
      <c r="J212" s="70">
        <f t="shared" si="179"/>
        <v>0</v>
      </c>
      <c r="K212" s="55"/>
      <c r="L212" s="56"/>
      <c r="M212" s="57"/>
      <c r="N212" s="58"/>
      <c r="O212" s="59"/>
      <c r="P212" s="60"/>
      <c r="Q212" s="132"/>
      <c r="R212" s="61"/>
      <c r="S212" s="62"/>
      <c r="T212" s="63"/>
      <c r="U212" s="64"/>
      <c r="V212" s="65"/>
      <c r="W212" s="66"/>
      <c r="X212" s="67"/>
      <c r="Y212" s="68"/>
      <c r="Z212" s="67"/>
      <c r="AA212" s="68"/>
      <c r="AB212" s="67"/>
      <c r="AC212" s="69"/>
      <c r="AD212" s="26"/>
      <c r="AE212" s="26"/>
      <c r="AF212" s="26"/>
      <c r="AG212" s="26"/>
      <c r="AH212" s="26"/>
      <c r="AI212" s="91"/>
      <c r="AJ212" s="26"/>
      <c r="AK212" s="26"/>
      <c r="AL212" s="26"/>
      <c r="AM212" s="26"/>
      <c r="AN212" s="26"/>
      <c r="AO212" s="286">
        <f t="shared" si="180"/>
        <v>0</v>
      </c>
      <c r="AP212" s="294">
        <f t="shared" si="180"/>
        <v>0</v>
      </c>
      <c r="AQ212" s="302">
        <f t="shared" si="180"/>
        <v>0</v>
      </c>
      <c r="AR212" s="310">
        <f t="shared" si="180"/>
        <v>0</v>
      </c>
      <c r="AS212" s="272">
        <f>((((K212*VÁHY!$B$7)+(L212*VÁHY!$C$7)+(M212*VÁHY!$D$7)+(N212*VÁHY!$E$7)+(O212*VÁHY!$F$7)+(P212*VÁHY!$G$7))*VÁHY!$H$7)+((R212*VÁHY!$I$7)+(S212*VÁHY!$J$7)+(T212*VÁHY!$K$7)+(U212*VÁHY!$L$7)+(V212*VÁHY!$M$7)+(W212*VÁHY!$N$7))+(X212*VÁHY!$O$7+Y212*VÁHY!$P$7+Z212*VÁHY!$Q$7+AA212*VÁHY!$R$7+AB212*VÁHY!$S$7+AC212*VÁHY!$T$7)+(AD212*VÁHY!$U$7+AE212*VÁHY!$V$7+AG212*VÁHY!$X$7+AH212*VÁHY!$Y$7))*(1+(AM212*VÁHY!$AD$7))+(AJ212*VÁHY!$AA$7)</f>
        <v>0</v>
      </c>
      <c r="AT212" s="273">
        <f>AS212+AS211+AS210</f>
        <v>0</v>
      </c>
      <c r="AU212" s="272">
        <f>AS212+AS211+AS210+AS206+AS205</f>
        <v>0</v>
      </c>
      <c r="AV212" s="272">
        <f>AS212+AS211+AS210+AS206+AS205+AS204+AS203</f>
        <v>0</v>
      </c>
    </row>
    <row r="213" spans="1:48" ht="21.95" customHeight="1" x14ac:dyDescent="0.2">
      <c r="A213" s="104"/>
      <c r="B213" s="30">
        <v>42810</v>
      </c>
      <c r="C213" s="334"/>
      <c r="D213" s="334"/>
      <c r="E213" s="334"/>
      <c r="F213" s="334"/>
      <c r="G213" s="334"/>
      <c r="H213" s="334"/>
      <c r="I213" s="70">
        <f t="shared" si="178"/>
        <v>0</v>
      </c>
      <c r="J213" s="70">
        <f t="shared" si="179"/>
        <v>0</v>
      </c>
      <c r="K213" s="55"/>
      <c r="L213" s="56"/>
      <c r="M213" s="57"/>
      <c r="N213" s="58"/>
      <c r="O213" s="59"/>
      <c r="P213" s="60"/>
      <c r="Q213" s="132"/>
      <c r="R213" s="61"/>
      <c r="S213" s="62"/>
      <c r="T213" s="63"/>
      <c r="U213" s="64"/>
      <c r="V213" s="65"/>
      <c r="W213" s="66"/>
      <c r="X213" s="67"/>
      <c r="Y213" s="68"/>
      <c r="Z213" s="67"/>
      <c r="AA213" s="68"/>
      <c r="AB213" s="67"/>
      <c r="AC213" s="69"/>
      <c r="AD213" s="26"/>
      <c r="AE213" s="26"/>
      <c r="AF213" s="26"/>
      <c r="AG213" s="26"/>
      <c r="AH213" s="26"/>
      <c r="AI213" s="91"/>
      <c r="AJ213" s="26"/>
      <c r="AK213" s="26"/>
      <c r="AL213" s="26"/>
      <c r="AM213" s="26"/>
      <c r="AN213" s="26"/>
      <c r="AO213" s="286">
        <f t="shared" si="180"/>
        <v>0</v>
      </c>
      <c r="AP213" s="294">
        <f t="shared" si="180"/>
        <v>0</v>
      </c>
      <c r="AQ213" s="302">
        <f t="shared" si="180"/>
        <v>0</v>
      </c>
      <c r="AR213" s="310">
        <f t="shared" si="180"/>
        <v>0</v>
      </c>
      <c r="AS213" s="272">
        <f>((((K213*VÁHY!$B$7)+(L213*VÁHY!$C$7)+(M213*VÁHY!$D$7)+(N213*VÁHY!$E$7)+(O213*VÁHY!$F$7)+(P213*VÁHY!$G$7))*VÁHY!$H$7)+((R213*VÁHY!$I$7)+(S213*VÁHY!$J$7)+(T213*VÁHY!$K$7)+(U213*VÁHY!$L$7)+(V213*VÁHY!$M$7)+(W213*VÁHY!$N$7))+(X213*VÁHY!$O$7+Y213*VÁHY!$P$7+Z213*VÁHY!$Q$7+AA213*VÁHY!$R$7+AB213*VÁHY!$S$7+AC213*VÁHY!$T$7)+(AD213*VÁHY!$U$7+AE213*VÁHY!$V$7+AG213*VÁHY!$X$7+AH213*VÁHY!$Y$7))*(1+(AM213*VÁHY!$AD$7))+(AJ213*VÁHY!$AA$7)</f>
        <v>0</v>
      </c>
      <c r="AT213" s="273">
        <f>AS213+AS212+AS211</f>
        <v>0</v>
      </c>
      <c r="AU213" s="272">
        <f>AS213+AS212+AS211+AS210+AS206</f>
        <v>0</v>
      </c>
      <c r="AV213" s="272">
        <f>AS213+AS212+AS211+AS210+AS206+AS205+AS204</f>
        <v>0</v>
      </c>
    </row>
    <row r="214" spans="1:48" ht="21.95" customHeight="1" x14ac:dyDescent="0.2">
      <c r="A214" s="104"/>
      <c r="B214" s="31">
        <v>42811</v>
      </c>
      <c r="C214" s="334"/>
      <c r="D214" s="334"/>
      <c r="E214" s="334"/>
      <c r="F214" s="334"/>
      <c r="G214" s="334"/>
      <c r="H214" s="334"/>
      <c r="I214" s="70">
        <f t="shared" si="178"/>
        <v>0</v>
      </c>
      <c r="J214" s="70">
        <f t="shared" si="179"/>
        <v>0</v>
      </c>
      <c r="K214" s="55"/>
      <c r="L214" s="56"/>
      <c r="M214" s="57"/>
      <c r="N214" s="58"/>
      <c r="O214" s="59"/>
      <c r="P214" s="60"/>
      <c r="Q214" s="132"/>
      <c r="R214" s="61"/>
      <c r="S214" s="62"/>
      <c r="T214" s="63"/>
      <c r="U214" s="64"/>
      <c r="V214" s="65"/>
      <c r="W214" s="66"/>
      <c r="X214" s="67"/>
      <c r="Y214" s="68"/>
      <c r="Z214" s="67"/>
      <c r="AA214" s="68"/>
      <c r="AB214" s="67"/>
      <c r="AC214" s="69"/>
      <c r="AD214" s="26"/>
      <c r="AE214" s="26"/>
      <c r="AF214" s="26"/>
      <c r="AG214" s="26"/>
      <c r="AH214" s="26"/>
      <c r="AI214" s="91"/>
      <c r="AJ214" s="26"/>
      <c r="AK214" s="26"/>
      <c r="AL214" s="26"/>
      <c r="AM214" s="26"/>
      <c r="AN214" s="26"/>
      <c r="AO214" s="286">
        <f t="shared" si="180"/>
        <v>0</v>
      </c>
      <c r="AP214" s="294">
        <f t="shared" si="180"/>
        <v>0</v>
      </c>
      <c r="AQ214" s="302">
        <f t="shared" si="180"/>
        <v>0</v>
      </c>
      <c r="AR214" s="310">
        <f t="shared" si="180"/>
        <v>0</v>
      </c>
      <c r="AS214" s="272">
        <f>((((K214*VÁHY!$B$7)+(L214*VÁHY!$C$7)+(M214*VÁHY!$D$7)+(N214*VÁHY!$E$7)+(O214*VÁHY!$F$7)+(P214*VÁHY!$G$7))*VÁHY!$H$7)+((R214*VÁHY!$I$7)+(S214*VÁHY!$J$7)+(T214*VÁHY!$K$7)+(U214*VÁHY!$L$7)+(V214*VÁHY!$M$7)+(W214*VÁHY!$N$7))+(X214*VÁHY!$O$7+Y214*VÁHY!$P$7+Z214*VÁHY!$Q$7+AA214*VÁHY!$R$7+AB214*VÁHY!$S$7+AC214*VÁHY!$T$7)+(AD214*VÁHY!$U$7+AE214*VÁHY!$V$7+AG214*VÁHY!$X$7+AH214*VÁHY!$Y$7))*(1+(AM214*VÁHY!$AD$7))+(AJ214*VÁHY!$AA$7)</f>
        <v>0</v>
      </c>
      <c r="AT214" s="273">
        <f>AS214+AS213+AS212</f>
        <v>0</v>
      </c>
      <c r="AU214" s="272">
        <f t="shared" ref="AU214:AU216" si="181">AS214+AS213+AS212+AS211+AS210</f>
        <v>0</v>
      </c>
      <c r="AV214" s="272">
        <f>AS214+AS213+AS212+AS211+AS210+AS206+AS205</f>
        <v>0</v>
      </c>
    </row>
    <row r="215" spans="1:48" ht="21.95" customHeight="1" x14ac:dyDescent="0.2">
      <c r="A215" s="104"/>
      <c r="B215" s="31">
        <v>42812</v>
      </c>
      <c r="C215" s="334"/>
      <c r="D215" s="334"/>
      <c r="E215" s="334"/>
      <c r="F215" s="334"/>
      <c r="G215" s="334"/>
      <c r="H215" s="334"/>
      <c r="I215" s="70">
        <f t="shared" si="178"/>
        <v>0</v>
      </c>
      <c r="J215" s="70">
        <f t="shared" si="179"/>
        <v>0</v>
      </c>
      <c r="K215" s="55"/>
      <c r="L215" s="56"/>
      <c r="M215" s="57"/>
      <c r="N215" s="58"/>
      <c r="O215" s="59"/>
      <c r="P215" s="60"/>
      <c r="Q215" s="132"/>
      <c r="R215" s="61"/>
      <c r="S215" s="62"/>
      <c r="T215" s="63"/>
      <c r="U215" s="64"/>
      <c r="V215" s="65"/>
      <c r="W215" s="66"/>
      <c r="X215" s="67"/>
      <c r="Y215" s="68"/>
      <c r="Z215" s="67"/>
      <c r="AA215" s="68"/>
      <c r="AB215" s="67"/>
      <c r="AC215" s="69"/>
      <c r="AD215" s="26"/>
      <c r="AE215" s="26"/>
      <c r="AF215" s="26"/>
      <c r="AG215" s="26"/>
      <c r="AH215" s="26"/>
      <c r="AI215" s="91"/>
      <c r="AJ215" s="26"/>
      <c r="AK215" s="26"/>
      <c r="AL215" s="26"/>
      <c r="AM215" s="26"/>
      <c r="AN215" s="26"/>
      <c r="AO215" s="286">
        <f t="shared" si="180"/>
        <v>0</v>
      </c>
      <c r="AP215" s="294">
        <f t="shared" si="180"/>
        <v>0</v>
      </c>
      <c r="AQ215" s="302">
        <f t="shared" si="180"/>
        <v>0</v>
      </c>
      <c r="AR215" s="310">
        <f t="shared" si="180"/>
        <v>0</v>
      </c>
      <c r="AS215" s="272">
        <f>((((K215*VÁHY!$B$7)+(L215*VÁHY!$C$7)+(M215*VÁHY!$D$7)+(N215*VÁHY!$E$7)+(O215*VÁHY!$F$7)+(P215*VÁHY!$G$7))*VÁHY!$H$7)+((R215*VÁHY!$I$7)+(S215*VÁHY!$J$7)+(T215*VÁHY!$K$7)+(U215*VÁHY!$L$7)+(V215*VÁHY!$M$7)+(W215*VÁHY!$N$7))+(X215*VÁHY!$O$7+Y215*VÁHY!$P$7+Z215*VÁHY!$Q$7+AA215*VÁHY!$R$7+AB215*VÁHY!$S$7+AC215*VÁHY!$T$7)+(AD215*VÁHY!$U$7+AE215*VÁHY!$V$7+AG215*VÁHY!$X$7+AH215*VÁHY!$Y$7))*(1+(AM215*VÁHY!$AD$7))+(AJ215*VÁHY!$AA$7)</f>
        <v>0</v>
      </c>
      <c r="AT215" s="273">
        <f>AS215+AS214+AS213</f>
        <v>0</v>
      </c>
      <c r="AU215" s="272">
        <f t="shared" si="181"/>
        <v>0</v>
      </c>
      <c r="AV215" s="272">
        <f>AS215+AS214+AS213+AS212+AS211+AS210+AS206</f>
        <v>0</v>
      </c>
    </row>
    <row r="216" spans="1:48" ht="21.95" customHeight="1" thickBot="1" x14ac:dyDescent="0.25">
      <c r="A216" s="104"/>
      <c r="B216" s="30">
        <v>42813</v>
      </c>
      <c r="C216" s="335"/>
      <c r="D216" s="335"/>
      <c r="E216" s="335"/>
      <c r="F216" s="334"/>
      <c r="G216" s="334"/>
      <c r="H216" s="334"/>
      <c r="I216" s="70">
        <f t="shared" si="178"/>
        <v>0</v>
      </c>
      <c r="J216" s="70">
        <f t="shared" si="179"/>
        <v>0</v>
      </c>
      <c r="K216" s="55"/>
      <c r="L216" s="56"/>
      <c r="M216" s="57"/>
      <c r="N216" s="58"/>
      <c r="O216" s="59"/>
      <c r="P216" s="60"/>
      <c r="Q216" s="132"/>
      <c r="R216" s="61"/>
      <c r="S216" s="62"/>
      <c r="T216" s="63"/>
      <c r="U216" s="64"/>
      <c r="V216" s="65"/>
      <c r="W216" s="66"/>
      <c r="X216" s="67"/>
      <c r="Y216" s="68"/>
      <c r="Z216" s="67"/>
      <c r="AA216" s="68"/>
      <c r="AB216" s="67"/>
      <c r="AC216" s="69"/>
      <c r="AD216" s="26"/>
      <c r="AE216" s="26"/>
      <c r="AF216" s="26"/>
      <c r="AG216" s="26"/>
      <c r="AH216" s="26"/>
      <c r="AI216" s="91"/>
      <c r="AJ216" s="26"/>
      <c r="AK216" s="26"/>
      <c r="AL216" s="26"/>
      <c r="AM216" s="26"/>
      <c r="AN216" s="26"/>
      <c r="AO216" s="286">
        <f t="shared" si="180"/>
        <v>0</v>
      </c>
      <c r="AP216" s="294">
        <f t="shared" si="180"/>
        <v>0</v>
      </c>
      <c r="AQ216" s="302">
        <f t="shared" si="180"/>
        <v>0</v>
      </c>
      <c r="AR216" s="310">
        <f t="shared" si="180"/>
        <v>0</v>
      </c>
      <c r="AS216" s="272">
        <f>((((K216*VÁHY!$B$7)+(L216*VÁHY!$C$7)+(M216*VÁHY!$D$7)+(N216*VÁHY!$E$7)+(O216*VÁHY!$F$7)+(P216*VÁHY!$G$7))*VÁHY!$H$7)+((R216*VÁHY!$I$7)+(S216*VÁHY!$J$7)+(T216*VÁHY!$K$7)+(U216*VÁHY!$L$7)+(V216*VÁHY!$M$7)+(W216*VÁHY!$N$7))+(X216*VÁHY!$O$7+Y216*VÁHY!$P$7+Z216*VÁHY!$Q$7+AA216*VÁHY!$R$7+AB216*VÁHY!$S$7+AC216*VÁHY!$T$7)+(AD216*VÁHY!$U$7+AE216*VÁHY!$V$7+AG216*VÁHY!$X$7+AH216*VÁHY!$Y$7))*(1+(AM216*VÁHY!$AD$7))+(AJ216*VÁHY!$AA$7)</f>
        <v>0</v>
      </c>
      <c r="AT216" s="273">
        <f>AS216+AS215+AS214</f>
        <v>0</v>
      </c>
      <c r="AU216" s="272">
        <f t="shared" si="181"/>
        <v>0</v>
      </c>
      <c r="AV216" s="272">
        <f t="shared" ref="AV216" si="182">AS216+AS215+AS214+AS213+AS212+AS211+AS210</f>
        <v>0</v>
      </c>
    </row>
    <row r="217" spans="1:48" ht="14.25" thickTop="1" thickBot="1" x14ac:dyDescent="0.25">
      <c r="A217" s="105"/>
      <c r="B217" s="106"/>
      <c r="C217" s="114" t="e">
        <f>(L209+M209+N209+S209+T209+U209)/J209</f>
        <v>#DIV/0!</v>
      </c>
      <c r="D217" s="107" t="e">
        <f>(O209+P209+V209+W209+Y209+AA209)/(K209+L209+M209+N209+O209+P209+R209+S209+T209+U209+V209+W209+X209+Y209+Z209+AA209+AB209+AC209)</f>
        <v>#DIV/0!</v>
      </c>
      <c r="E217" s="108" t="e">
        <f>(K209+L209+M209+N209+O209+P209)/J209</f>
        <v>#DIV/0!</v>
      </c>
      <c r="F217" s="109" t="e">
        <f>1-J209/I209</f>
        <v>#DIV/0!</v>
      </c>
      <c r="G217" s="125" t="e">
        <f>Q209/J209</f>
        <v>#DIV/0!</v>
      </c>
      <c r="H217" s="127">
        <f>I209/(MAKROPLAN!E23)</f>
        <v>0</v>
      </c>
      <c r="I217" s="110"/>
      <c r="J217" s="111"/>
      <c r="K217" s="111"/>
      <c r="L217" s="111"/>
      <c r="M217" s="111"/>
      <c r="N217" s="111"/>
      <c r="O217" s="110"/>
      <c r="P217" s="111"/>
      <c r="Q217" s="111"/>
      <c r="R217" s="111"/>
      <c r="S217" s="111"/>
      <c r="T217" s="111"/>
      <c r="U217" s="111"/>
      <c r="V217" s="110"/>
      <c r="W217" s="111"/>
      <c r="X217" s="111"/>
      <c r="Y217" s="111"/>
      <c r="Z217" s="111"/>
      <c r="AA217" s="111"/>
      <c r="AB217" s="110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</row>
    <row r="218" spans="1:48" ht="13.5" thickTop="1" x14ac:dyDescent="0.2">
      <c r="B218" s="106"/>
    </row>
    <row r="219" spans="1:48" ht="20.25" x14ac:dyDescent="0.2">
      <c r="A219" s="100"/>
      <c r="B219" s="12"/>
      <c r="C219" s="355" t="s">
        <v>140</v>
      </c>
      <c r="D219" s="355"/>
      <c r="E219" s="355"/>
      <c r="F219" s="355" t="s">
        <v>52</v>
      </c>
      <c r="G219" s="355"/>
      <c r="H219" s="355"/>
      <c r="I219" s="70">
        <f>(K219+L219+M219+N219+O219+P219+R219+S219+T219+U219+V219+W219+AD219+AE219+AG219+(AH219/4)+X219+Y219+Z219+AA219+AB219+AC219)</f>
        <v>0</v>
      </c>
      <c r="J219" s="70">
        <f>(K219+L219+M219+N219+O219+P219+R219+S219+T219+U219+V219+W219)</f>
        <v>0</v>
      </c>
      <c r="K219" s="71">
        <f t="shared" ref="K219:AJ219" si="183">SUM(K220:K226)/60</f>
        <v>0</v>
      </c>
      <c r="L219" s="72">
        <f t="shared" si="183"/>
        <v>0</v>
      </c>
      <c r="M219" s="73">
        <f t="shared" si="183"/>
        <v>0</v>
      </c>
      <c r="N219" s="74">
        <f t="shared" si="183"/>
        <v>0</v>
      </c>
      <c r="O219" s="75">
        <f t="shared" si="183"/>
        <v>0</v>
      </c>
      <c r="P219" s="76">
        <f t="shared" si="183"/>
        <v>0</v>
      </c>
      <c r="Q219" s="130">
        <f t="shared" si="183"/>
        <v>0</v>
      </c>
      <c r="R219" s="77">
        <f t="shared" si="183"/>
        <v>0</v>
      </c>
      <c r="S219" s="78">
        <f t="shared" si="183"/>
        <v>0</v>
      </c>
      <c r="T219" s="79">
        <f t="shared" si="183"/>
        <v>0</v>
      </c>
      <c r="U219" s="80">
        <f t="shared" si="183"/>
        <v>0</v>
      </c>
      <c r="V219" s="81">
        <f t="shared" si="183"/>
        <v>0</v>
      </c>
      <c r="W219" s="82">
        <f t="shared" si="183"/>
        <v>0</v>
      </c>
      <c r="X219" s="83">
        <f t="shared" si="183"/>
        <v>0</v>
      </c>
      <c r="Y219" s="84">
        <f t="shared" si="183"/>
        <v>0</v>
      </c>
      <c r="Z219" s="83">
        <f t="shared" si="183"/>
        <v>0</v>
      </c>
      <c r="AA219" s="84">
        <f t="shared" si="183"/>
        <v>0</v>
      </c>
      <c r="AB219" s="83">
        <f t="shared" si="183"/>
        <v>0</v>
      </c>
      <c r="AC219" s="85">
        <f t="shared" si="183"/>
        <v>0</v>
      </c>
      <c r="AD219" s="86">
        <f t="shared" si="183"/>
        <v>0</v>
      </c>
      <c r="AE219" s="86">
        <f t="shared" si="183"/>
        <v>0</v>
      </c>
      <c r="AF219" s="86">
        <f t="shared" si="183"/>
        <v>0</v>
      </c>
      <c r="AG219" s="86">
        <f t="shared" si="183"/>
        <v>0</v>
      </c>
      <c r="AH219" s="86">
        <f t="shared" si="183"/>
        <v>0</v>
      </c>
      <c r="AI219" s="89">
        <f t="shared" si="183"/>
        <v>0</v>
      </c>
      <c r="AJ219" s="86">
        <f t="shared" si="183"/>
        <v>0</v>
      </c>
      <c r="AK219" s="24">
        <f t="shared" ref="AK219:AM219" si="184">SUM(AK220:AK226)</f>
        <v>0</v>
      </c>
      <c r="AL219" s="24">
        <f t="shared" si="184"/>
        <v>0</v>
      </c>
      <c r="AM219" s="24">
        <f t="shared" si="184"/>
        <v>0</v>
      </c>
      <c r="AN219" s="24">
        <f t="shared" ref="AN219" si="185">SUM(AN220:AN226)</f>
        <v>0</v>
      </c>
      <c r="AO219" s="280">
        <f>VÁHY!$AF$7</f>
        <v>2.5714285714285716</v>
      </c>
      <c r="AP219" s="291">
        <f>VÁHY!$AG$7</f>
        <v>6.7499999999999991</v>
      </c>
      <c r="AQ219" s="299">
        <f>VÁHY!$AH$7</f>
        <v>9.6428571428571406</v>
      </c>
      <c r="AR219" s="307">
        <f>VÁHY!$AI$7</f>
        <v>11.25</v>
      </c>
    </row>
    <row r="220" spans="1:48" ht="21.95" customHeight="1" x14ac:dyDescent="0.2">
      <c r="A220" s="103"/>
      <c r="B220" s="30">
        <v>42814</v>
      </c>
      <c r="C220" s="334"/>
      <c r="D220" s="334"/>
      <c r="E220" s="334"/>
      <c r="F220" s="334"/>
      <c r="G220" s="334"/>
      <c r="H220" s="334"/>
      <c r="I220" s="70">
        <f t="shared" ref="I220:I226" si="186">(K220+L220+M220+N220+O220+P220+R220+S220+T220+U220+V220+W220+AD220+AE220+AG220+(AH220/4)+X220+Y220+Z220+AA220+AB220+AC220)/60</f>
        <v>0</v>
      </c>
      <c r="J220" s="70">
        <f t="shared" ref="J220:J226" si="187">(K220+L220+M220+N220+O220+P220+R220+S220+T220+U220+V220+W220)/60</f>
        <v>0</v>
      </c>
      <c r="K220" s="40"/>
      <c r="L220" s="41"/>
      <c r="M220" s="42"/>
      <c r="N220" s="43"/>
      <c r="O220" s="44"/>
      <c r="P220" s="45"/>
      <c r="Q220" s="131"/>
      <c r="R220" s="46"/>
      <c r="S220" s="47"/>
      <c r="T220" s="48"/>
      <c r="U220" s="49"/>
      <c r="V220" s="50"/>
      <c r="W220" s="51"/>
      <c r="X220" s="52"/>
      <c r="Y220" s="53"/>
      <c r="Z220" s="52"/>
      <c r="AA220" s="53"/>
      <c r="AB220" s="52"/>
      <c r="AC220" s="54"/>
      <c r="AD220" s="25"/>
      <c r="AE220" s="25"/>
      <c r="AF220" s="25"/>
      <c r="AG220" s="25"/>
      <c r="AH220" s="25"/>
      <c r="AI220" s="90"/>
      <c r="AJ220" s="25"/>
      <c r="AK220" s="25"/>
      <c r="AL220" s="25"/>
      <c r="AM220" s="25"/>
      <c r="AN220" s="25"/>
      <c r="AO220" s="286">
        <f t="shared" ref="AO220:AR226" si="188">AS220/60</f>
        <v>0</v>
      </c>
      <c r="AP220" s="294">
        <f t="shared" si="188"/>
        <v>0</v>
      </c>
      <c r="AQ220" s="302">
        <f t="shared" si="188"/>
        <v>0</v>
      </c>
      <c r="AR220" s="310">
        <f t="shared" si="188"/>
        <v>0</v>
      </c>
      <c r="AS220" s="272">
        <f>((((K220*VÁHY!$B$7)+(L220*VÁHY!$C$7)+(M220*VÁHY!$D$7)+(N220*VÁHY!$E$7)+(O220*VÁHY!$F$7)+(P220*VÁHY!$G$7))*VÁHY!$H$7)+((R220*VÁHY!$I$7)+(S220*VÁHY!$J$7)+(T220*VÁHY!$K$7)+(U220*VÁHY!$L$7)+(V220*VÁHY!$M$7)+(W220*VÁHY!$N$7))+(X220*VÁHY!$O$7+Y220*VÁHY!$P$7+Z220*VÁHY!$Q$7+AA220*VÁHY!$R$7+AB220*VÁHY!$S$7+AC220*VÁHY!$T$7)+(AD220*VÁHY!$U$7+AE220*VÁHY!$V$7+AG220*VÁHY!$X$7+AH220*VÁHY!$Y$7))*(1+(AM220*VÁHY!$AD$7))+(AJ220*VÁHY!$AA$7)</f>
        <v>0</v>
      </c>
      <c r="AT220" s="272">
        <f>AS220+AS216+AS215</f>
        <v>0</v>
      </c>
      <c r="AU220" s="272">
        <f>AS220+AS216+AS215+AS214+AS213</f>
        <v>0</v>
      </c>
      <c r="AV220" s="272">
        <f>AS220+AS216+AS215+AS214+AS213+AS212+AS211</f>
        <v>0</v>
      </c>
    </row>
    <row r="221" spans="1:48" ht="21.95" customHeight="1" x14ac:dyDescent="0.2">
      <c r="A221" s="104"/>
      <c r="B221" s="31">
        <v>42815</v>
      </c>
      <c r="C221" s="334"/>
      <c r="D221" s="334"/>
      <c r="E221" s="334"/>
      <c r="F221" s="334"/>
      <c r="G221" s="334"/>
      <c r="H221" s="334"/>
      <c r="I221" s="70">
        <f t="shared" si="186"/>
        <v>0</v>
      </c>
      <c r="J221" s="70">
        <f t="shared" si="187"/>
        <v>0</v>
      </c>
      <c r="K221" s="55"/>
      <c r="L221" s="56"/>
      <c r="M221" s="57"/>
      <c r="N221" s="58"/>
      <c r="O221" s="59"/>
      <c r="P221" s="60"/>
      <c r="Q221" s="132"/>
      <c r="R221" s="61"/>
      <c r="S221" s="62"/>
      <c r="T221" s="63"/>
      <c r="U221" s="64"/>
      <c r="V221" s="65"/>
      <c r="W221" s="66"/>
      <c r="X221" s="67"/>
      <c r="Y221" s="68"/>
      <c r="Z221" s="67"/>
      <c r="AA221" s="68"/>
      <c r="AB221" s="67"/>
      <c r="AC221" s="69"/>
      <c r="AD221" s="26"/>
      <c r="AE221" s="26"/>
      <c r="AF221" s="26"/>
      <c r="AG221" s="26"/>
      <c r="AH221" s="26"/>
      <c r="AI221" s="91"/>
      <c r="AJ221" s="26"/>
      <c r="AK221" s="26"/>
      <c r="AL221" s="26"/>
      <c r="AM221" s="26"/>
      <c r="AN221" s="26"/>
      <c r="AO221" s="286">
        <f t="shared" si="188"/>
        <v>0</v>
      </c>
      <c r="AP221" s="294">
        <f t="shared" si="188"/>
        <v>0</v>
      </c>
      <c r="AQ221" s="302">
        <f t="shared" si="188"/>
        <v>0</v>
      </c>
      <c r="AR221" s="310">
        <f t="shared" si="188"/>
        <v>0</v>
      </c>
      <c r="AS221" s="272">
        <f>((((K221*VÁHY!$B$7)+(L221*VÁHY!$C$7)+(M221*VÁHY!$D$7)+(N221*VÁHY!$E$7)+(O221*VÁHY!$F$7)+(P221*VÁHY!$G$7))*VÁHY!$H$7)+((R221*VÁHY!$I$7)+(S221*VÁHY!$J$7)+(T221*VÁHY!$K$7)+(U221*VÁHY!$L$7)+(V221*VÁHY!$M$7)+(W221*VÁHY!$N$7))+(X221*VÁHY!$O$7+Y221*VÁHY!$P$7+Z221*VÁHY!$Q$7+AA221*VÁHY!$R$7+AB221*VÁHY!$S$7+AC221*VÁHY!$T$7)+(AD221*VÁHY!$U$7+AE221*VÁHY!$V$7+AG221*VÁHY!$X$7+AH221*VÁHY!$Y$7))*(1+(AM221*VÁHY!$AD$7))+(AJ221*VÁHY!$AA$7)</f>
        <v>0</v>
      </c>
      <c r="AT221" s="273">
        <f>AS221+AS220+AS216</f>
        <v>0</v>
      </c>
      <c r="AU221" s="272">
        <f>AS221+AS220+AS216+AS215+AS214</f>
        <v>0</v>
      </c>
      <c r="AV221" s="272">
        <f>AS221+AS220+AS216+AS215+AS214+AS213+AS212</f>
        <v>0</v>
      </c>
    </row>
    <row r="222" spans="1:48" ht="21.95" customHeight="1" x14ac:dyDescent="0.2">
      <c r="A222" s="104"/>
      <c r="B222" s="31">
        <v>42816</v>
      </c>
      <c r="C222" s="334"/>
      <c r="D222" s="334"/>
      <c r="E222" s="334"/>
      <c r="F222" s="334"/>
      <c r="G222" s="334"/>
      <c r="H222" s="334"/>
      <c r="I222" s="70">
        <f t="shared" si="186"/>
        <v>0</v>
      </c>
      <c r="J222" s="70">
        <f t="shared" si="187"/>
        <v>0</v>
      </c>
      <c r="K222" s="55"/>
      <c r="L222" s="56"/>
      <c r="M222" s="57"/>
      <c r="N222" s="58"/>
      <c r="O222" s="59"/>
      <c r="P222" s="60"/>
      <c r="Q222" s="132"/>
      <c r="R222" s="61"/>
      <c r="S222" s="62"/>
      <c r="T222" s="63"/>
      <c r="U222" s="64"/>
      <c r="V222" s="65"/>
      <c r="W222" s="66"/>
      <c r="X222" s="67"/>
      <c r="Y222" s="68"/>
      <c r="Z222" s="67"/>
      <c r="AA222" s="68"/>
      <c r="AB222" s="67"/>
      <c r="AC222" s="69"/>
      <c r="AD222" s="26"/>
      <c r="AE222" s="26"/>
      <c r="AF222" s="26"/>
      <c r="AG222" s="26"/>
      <c r="AH222" s="26"/>
      <c r="AI222" s="91"/>
      <c r="AJ222" s="26"/>
      <c r="AK222" s="26"/>
      <c r="AL222" s="26"/>
      <c r="AM222" s="26"/>
      <c r="AN222" s="26"/>
      <c r="AO222" s="286">
        <f t="shared" si="188"/>
        <v>0</v>
      </c>
      <c r="AP222" s="294">
        <f t="shared" si="188"/>
        <v>0</v>
      </c>
      <c r="AQ222" s="302">
        <f t="shared" si="188"/>
        <v>0</v>
      </c>
      <c r="AR222" s="310">
        <f t="shared" si="188"/>
        <v>0</v>
      </c>
      <c r="AS222" s="272">
        <f>((((K222*VÁHY!$B$7)+(L222*VÁHY!$C$7)+(M222*VÁHY!$D$7)+(N222*VÁHY!$E$7)+(O222*VÁHY!$F$7)+(P222*VÁHY!$G$7))*VÁHY!$H$7)+((R222*VÁHY!$I$7)+(S222*VÁHY!$J$7)+(T222*VÁHY!$K$7)+(U222*VÁHY!$L$7)+(V222*VÁHY!$M$7)+(W222*VÁHY!$N$7))+(X222*VÁHY!$O$7+Y222*VÁHY!$P$7+Z222*VÁHY!$Q$7+AA222*VÁHY!$R$7+AB222*VÁHY!$S$7+AC222*VÁHY!$T$7)+(AD222*VÁHY!$U$7+AE222*VÁHY!$V$7+AG222*VÁHY!$X$7+AH222*VÁHY!$Y$7))*(1+(AM222*VÁHY!$AD$7))+(AJ222*VÁHY!$AA$7)</f>
        <v>0</v>
      </c>
      <c r="AT222" s="273">
        <f>AS222+AS221+AS220</f>
        <v>0</v>
      </c>
      <c r="AU222" s="272">
        <f>AS222+AS221+AS220+AS216+AS215</f>
        <v>0</v>
      </c>
      <c r="AV222" s="272">
        <f>AS222+AS221+AS220+AS216+AS215+AS214+AS213</f>
        <v>0</v>
      </c>
    </row>
    <row r="223" spans="1:48" ht="21.95" customHeight="1" x14ac:dyDescent="0.2">
      <c r="A223" s="104"/>
      <c r="B223" s="30">
        <v>42817</v>
      </c>
      <c r="C223" s="334"/>
      <c r="D223" s="334"/>
      <c r="E223" s="334"/>
      <c r="F223" s="334"/>
      <c r="G223" s="334"/>
      <c r="H223" s="334"/>
      <c r="I223" s="70">
        <f t="shared" si="186"/>
        <v>0</v>
      </c>
      <c r="J223" s="70">
        <f t="shared" si="187"/>
        <v>0</v>
      </c>
      <c r="K223" s="55"/>
      <c r="L223" s="56"/>
      <c r="M223" s="57"/>
      <c r="N223" s="58"/>
      <c r="O223" s="59"/>
      <c r="P223" s="60"/>
      <c r="Q223" s="132"/>
      <c r="R223" s="61"/>
      <c r="S223" s="62"/>
      <c r="T223" s="63"/>
      <c r="U223" s="64"/>
      <c r="V223" s="65"/>
      <c r="W223" s="66"/>
      <c r="X223" s="67"/>
      <c r="Y223" s="68"/>
      <c r="Z223" s="67"/>
      <c r="AA223" s="68"/>
      <c r="AB223" s="67"/>
      <c r="AC223" s="69"/>
      <c r="AD223" s="26"/>
      <c r="AE223" s="26"/>
      <c r="AF223" s="26"/>
      <c r="AG223" s="26"/>
      <c r="AH223" s="26"/>
      <c r="AI223" s="91"/>
      <c r="AJ223" s="26"/>
      <c r="AK223" s="26"/>
      <c r="AL223" s="26"/>
      <c r="AM223" s="26"/>
      <c r="AN223" s="26"/>
      <c r="AO223" s="286">
        <f t="shared" si="188"/>
        <v>0</v>
      </c>
      <c r="AP223" s="294">
        <f t="shared" si="188"/>
        <v>0</v>
      </c>
      <c r="AQ223" s="302">
        <f t="shared" si="188"/>
        <v>0</v>
      </c>
      <c r="AR223" s="310">
        <f t="shared" si="188"/>
        <v>0</v>
      </c>
      <c r="AS223" s="272">
        <f>((((K223*VÁHY!$B$7)+(L223*VÁHY!$C$7)+(M223*VÁHY!$D$7)+(N223*VÁHY!$E$7)+(O223*VÁHY!$F$7)+(P223*VÁHY!$G$7))*VÁHY!$H$7)+((R223*VÁHY!$I$7)+(S223*VÁHY!$J$7)+(T223*VÁHY!$K$7)+(U223*VÁHY!$L$7)+(V223*VÁHY!$M$7)+(W223*VÁHY!$N$7))+(X223*VÁHY!$O$7+Y223*VÁHY!$P$7+Z223*VÁHY!$Q$7+AA223*VÁHY!$R$7+AB223*VÁHY!$S$7+AC223*VÁHY!$T$7)+(AD223*VÁHY!$U$7+AE223*VÁHY!$V$7+AG223*VÁHY!$X$7+AH223*VÁHY!$Y$7))*(1+(AM223*VÁHY!$AD$7))+(AJ223*VÁHY!$AA$7)</f>
        <v>0</v>
      </c>
      <c r="AT223" s="273">
        <f>AS223+AS222+AS221</f>
        <v>0</v>
      </c>
      <c r="AU223" s="272">
        <f>AS223+AS222+AS221+AS220+AS216</f>
        <v>0</v>
      </c>
      <c r="AV223" s="272">
        <f>AS223+AS222+AS221+AS220+AS216+AS215+AS214</f>
        <v>0</v>
      </c>
    </row>
    <row r="224" spans="1:48" ht="21.95" customHeight="1" x14ac:dyDescent="0.2">
      <c r="A224" s="104"/>
      <c r="B224" s="31">
        <v>42818</v>
      </c>
      <c r="C224" s="334"/>
      <c r="D224" s="334"/>
      <c r="E224" s="334"/>
      <c r="F224" s="334"/>
      <c r="G224" s="334"/>
      <c r="H224" s="334"/>
      <c r="I224" s="70">
        <f t="shared" si="186"/>
        <v>0</v>
      </c>
      <c r="J224" s="70">
        <f t="shared" si="187"/>
        <v>0</v>
      </c>
      <c r="K224" s="55"/>
      <c r="L224" s="56"/>
      <c r="M224" s="57"/>
      <c r="N224" s="58"/>
      <c r="O224" s="59"/>
      <c r="P224" s="60"/>
      <c r="Q224" s="132"/>
      <c r="R224" s="61"/>
      <c r="S224" s="62"/>
      <c r="T224" s="63"/>
      <c r="U224" s="64"/>
      <c r="V224" s="65"/>
      <c r="W224" s="66"/>
      <c r="X224" s="67"/>
      <c r="Y224" s="68"/>
      <c r="Z224" s="67"/>
      <c r="AA224" s="68"/>
      <c r="AB224" s="67"/>
      <c r="AC224" s="69"/>
      <c r="AD224" s="26"/>
      <c r="AE224" s="26"/>
      <c r="AF224" s="26"/>
      <c r="AG224" s="26"/>
      <c r="AH224" s="26"/>
      <c r="AI224" s="91"/>
      <c r="AJ224" s="26"/>
      <c r="AK224" s="26"/>
      <c r="AL224" s="26"/>
      <c r="AM224" s="26"/>
      <c r="AN224" s="26"/>
      <c r="AO224" s="286">
        <f t="shared" si="188"/>
        <v>0</v>
      </c>
      <c r="AP224" s="294">
        <f t="shared" si="188"/>
        <v>0</v>
      </c>
      <c r="AQ224" s="302">
        <f t="shared" si="188"/>
        <v>0</v>
      </c>
      <c r="AR224" s="310">
        <f t="shared" si="188"/>
        <v>0</v>
      </c>
      <c r="AS224" s="272">
        <f>((((K224*VÁHY!$B$7)+(L224*VÁHY!$C$7)+(M224*VÁHY!$D$7)+(N224*VÁHY!$E$7)+(O224*VÁHY!$F$7)+(P224*VÁHY!$G$7))*VÁHY!$H$7)+((R224*VÁHY!$I$7)+(S224*VÁHY!$J$7)+(T224*VÁHY!$K$7)+(U224*VÁHY!$L$7)+(V224*VÁHY!$M$7)+(W224*VÁHY!$N$7))+(X224*VÁHY!$O$7+Y224*VÁHY!$P$7+Z224*VÁHY!$Q$7+AA224*VÁHY!$R$7+AB224*VÁHY!$S$7+AC224*VÁHY!$T$7)+(AD224*VÁHY!$U$7+AE224*VÁHY!$V$7+AG224*VÁHY!$X$7+AH224*VÁHY!$Y$7))*(1+(AM224*VÁHY!$AD$7))+(AJ224*VÁHY!$AA$7)</f>
        <v>0</v>
      </c>
      <c r="AT224" s="273">
        <f>AS224+AS223+AS222</f>
        <v>0</v>
      </c>
      <c r="AU224" s="272">
        <f t="shared" ref="AU224:AU226" si="189">AS224+AS223+AS222+AS221+AS220</f>
        <v>0</v>
      </c>
      <c r="AV224" s="272">
        <f>AS224+AS223+AS222+AS221+AS220+AS216+AS215</f>
        <v>0</v>
      </c>
    </row>
    <row r="225" spans="1:48" ht="21.95" customHeight="1" x14ac:dyDescent="0.2">
      <c r="A225" s="104"/>
      <c r="B225" s="31">
        <v>42819</v>
      </c>
      <c r="C225" s="334"/>
      <c r="D225" s="334"/>
      <c r="E225" s="334"/>
      <c r="F225" s="334"/>
      <c r="G225" s="334"/>
      <c r="H225" s="334"/>
      <c r="I225" s="70">
        <f t="shared" si="186"/>
        <v>0</v>
      </c>
      <c r="J225" s="70">
        <f t="shared" si="187"/>
        <v>0</v>
      </c>
      <c r="K225" s="55"/>
      <c r="L225" s="56"/>
      <c r="M225" s="57"/>
      <c r="N225" s="58"/>
      <c r="O225" s="59"/>
      <c r="P225" s="60"/>
      <c r="Q225" s="132"/>
      <c r="R225" s="61"/>
      <c r="S225" s="62"/>
      <c r="T225" s="63"/>
      <c r="U225" s="64"/>
      <c r="V225" s="65"/>
      <c r="W225" s="66"/>
      <c r="X225" s="67"/>
      <c r="Y225" s="68"/>
      <c r="Z225" s="67"/>
      <c r="AA225" s="68"/>
      <c r="AB225" s="67"/>
      <c r="AC225" s="69"/>
      <c r="AD225" s="26"/>
      <c r="AE225" s="26"/>
      <c r="AF225" s="26"/>
      <c r="AG225" s="26"/>
      <c r="AH225" s="26"/>
      <c r="AI225" s="91"/>
      <c r="AJ225" s="26"/>
      <c r="AK225" s="26"/>
      <c r="AL225" s="26"/>
      <c r="AM225" s="26"/>
      <c r="AN225" s="26"/>
      <c r="AO225" s="286">
        <f t="shared" si="188"/>
        <v>0</v>
      </c>
      <c r="AP225" s="294">
        <f t="shared" si="188"/>
        <v>0</v>
      </c>
      <c r="AQ225" s="302">
        <f t="shared" si="188"/>
        <v>0</v>
      </c>
      <c r="AR225" s="310">
        <f t="shared" si="188"/>
        <v>0</v>
      </c>
      <c r="AS225" s="272">
        <f>((((K225*VÁHY!$B$7)+(L225*VÁHY!$C$7)+(M225*VÁHY!$D$7)+(N225*VÁHY!$E$7)+(O225*VÁHY!$F$7)+(P225*VÁHY!$G$7))*VÁHY!$H$7)+((R225*VÁHY!$I$7)+(S225*VÁHY!$J$7)+(T225*VÁHY!$K$7)+(U225*VÁHY!$L$7)+(V225*VÁHY!$M$7)+(W225*VÁHY!$N$7))+(X225*VÁHY!$O$7+Y225*VÁHY!$P$7+Z225*VÁHY!$Q$7+AA225*VÁHY!$R$7+AB225*VÁHY!$S$7+AC225*VÁHY!$T$7)+(AD225*VÁHY!$U$7+AE225*VÁHY!$V$7+AG225*VÁHY!$X$7+AH225*VÁHY!$Y$7))*(1+(AM225*VÁHY!$AD$7))+(AJ225*VÁHY!$AA$7)</f>
        <v>0</v>
      </c>
      <c r="AT225" s="273">
        <f>AS225+AS224+AS223</f>
        <v>0</v>
      </c>
      <c r="AU225" s="272">
        <f t="shared" si="189"/>
        <v>0</v>
      </c>
      <c r="AV225" s="272">
        <f>AS225+AS224+AS223+AS222+AS221+AS220+AS216</f>
        <v>0</v>
      </c>
    </row>
    <row r="226" spans="1:48" ht="21.95" customHeight="1" thickBot="1" x14ac:dyDescent="0.25">
      <c r="A226" s="104"/>
      <c r="B226" s="30">
        <v>42820</v>
      </c>
      <c r="C226" s="335"/>
      <c r="D226" s="335"/>
      <c r="E226" s="335"/>
      <c r="F226" s="335"/>
      <c r="G226" s="335"/>
      <c r="H226" s="335"/>
      <c r="I226" s="70">
        <f t="shared" si="186"/>
        <v>0</v>
      </c>
      <c r="J226" s="70">
        <f t="shared" si="187"/>
        <v>0</v>
      </c>
      <c r="K226" s="55"/>
      <c r="L226" s="56"/>
      <c r="M226" s="57"/>
      <c r="N226" s="58"/>
      <c r="O226" s="59"/>
      <c r="P226" s="60"/>
      <c r="Q226" s="132"/>
      <c r="R226" s="61"/>
      <c r="S226" s="62"/>
      <c r="T226" s="63"/>
      <c r="U226" s="64"/>
      <c r="V226" s="65"/>
      <c r="W226" s="66"/>
      <c r="X226" s="67"/>
      <c r="Y226" s="68"/>
      <c r="Z226" s="67"/>
      <c r="AA226" s="68"/>
      <c r="AB226" s="67"/>
      <c r="AC226" s="69"/>
      <c r="AD226" s="26"/>
      <c r="AE226" s="26"/>
      <c r="AF226" s="26"/>
      <c r="AG226" s="26"/>
      <c r="AH226" s="26"/>
      <c r="AI226" s="91"/>
      <c r="AJ226" s="26"/>
      <c r="AK226" s="26"/>
      <c r="AL226" s="26"/>
      <c r="AM226" s="26"/>
      <c r="AN226" s="26"/>
      <c r="AO226" s="286">
        <f t="shared" si="188"/>
        <v>0</v>
      </c>
      <c r="AP226" s="294">
        <f t="shared" si="188"/>
        <v>0</v>
      </c>
      <c r="AQ226" s="302">
        <f t="shared" si="188"/>
        <v>0</v>
      </c>
      <c r="AR226" s="310">
        <f t="shared" si="188"/>
        <v>0</v>
      </c>
      <c r="AS226" s="272">
        <f>((((K226*VÁHY!$B$7)+(L226*VÁHY!$C$7)+(M226*VÁHY!$D$7)+(N226*VÁHY!$E$7)+(O226*VÁHY!$F$7)+(P226*VÁHY!$G$7))*VÁHY!$H$7)+((R226*VÁHY!$I$7)+(S226*VÁHY!$J$7)+(T226*VÁHY!$K$7)+(U226*VÁHY!$L$7)+(V226*VÁHY!$M$7)+(W226*VÁHY!$N$7))+(X226*VÁHY!$O$7+Y226*VÁHY!$P$7+Z226*VÁHY!$Q$7+AA226*VÁHY!$R$7+AB226*VÁHY!$S$7+AC226*VÁHY!$T$7)+(AD226*VÁHY!$U$7+AE226*VÁHY!$V$7+AG226*VÁHY!$X$7+AH226*VÁHY!$Y$7))*(1+(AM226*VÁHY!$AD$7))+(AJ226*VÁHY!$AA$7)</f>
        <v>0</v>
      </c>
      <c r="AT226" s="273">
        <f>AS226+AS225+AS224</f>
        <v>0</v>
      </c>
      <c r="AU226" s="272">
        <f t="shared" si="189"/>
        <v>0</v>
      </c>
      <c r="AV226" s="272">
        <f t="shared" ref="AV226" si="190">AS226+AS225+AS224+AS223+AS222+AS221+AS220</f>
        <v>0</v>
      </c>
    </row>
    <row r="227" spans="1:48" ht="14.25" thickTop="1" thickBot="1" x14ac:dyDescent="0.25">
      <c r="A227" s="105"/>
      <c r="B227" s="106"/>
      <c r="C227" s="114" t="e">
        <f>(L219+M219+N219+S219+T219+U219)/J219</f>
        <v>#DIV/0!</v>
      </c>
      <c r="D227" s="107" t="e">
        <f>(O219+P219+V219+W219+Y219+AA219)/(K219+L219+M219+N219+O219+P219+R219+S219+T219+U219+V219+W219+X219+Y219+Z219+AA219+AB219+AC219)</f>
        <v>#DIV/0!</v>
      </c>
      <c r="E227" s="108" t="e">
        <f>(K219+L219+M219+N219+O219+P219)/J219</f>
        <v>#DIV/0!</v>
      </c>
      <c r="F227" s="109" t="e">
        <f>1-J219/I219</f>
        <v>#DIV/0!</v>
      </c>
      <c r="G227" s="125" t="e">
        <f>Q219/J219</f>
        <v>#DIV/0!</v>
      </c>
      <c r="H227" s="127">
        <f>I219/(MAKROPLAN!E24)</f>
        <v>0</v>
      </c>
      <c r="I227" s="110"/>
      <c r="J227" s="111"/>
      <c r="K227" s="111"/>
      <c r="L227" s="111"/>
      <c r="M227" s="111"/>
      <c r="N227" s="111"/>
      <c r="O227" s="110"/>
      <c r="P227" s="111"/>
      <c r="Q227" s="111"/>
      <c r="R227" s="111"/>
      <c r="S227" s="111"/>
      <c r="T227" s="111"/>
      <c r="U227" s="111"/>
      <c r="V227" s="110"/>
      <c r="W227" s="111"/>
      <c r="X227" s="111"/>
      <c r="Y227" s="111"/>
      <c r="Z227" s="111"/>
      <c r="AA227" s="111"/>
      <c r="AB227" s="110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</row>
    <row r="228" spans="1:48" ht="13.5" thickTop="1" x14ac:dyDescent="0.2">
      <c r="A228" s="112"/>
      <c r="B228" s="106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</row>
    <row r="229" spans="1:48" ht="20.25" x14ac:dyDescent="0.2">
      <c r="A229" s="100"/>
      <c r="B229" s="12"/>
      <c r="C229" s="355" t="s">
        <v>140</v>
      </c>
      <c r="D229" s="355"/>
      <c r="E229" s="355"/>
      <c r="F229" s="355" t="s">
        <v>72</v>
      </c>
      <c r="G229" s="355"/>
      <c r="H229" s="355"/>
      <c r="I229" s="70">
        <f>(K229+L229+M229+N229+O229+P229+R229+S229+T229+U229+V229+W229+AD229+AE229+AG229+(AH229/4)+X229+Y229+Z229+AA229+AB229+AC229)</f>
        <v>0</v>
      </c>
      <c r="J229" s="70">
        <f>(K229+L229+M229+N229+O229+P229+R229+S229+T229+U229+V229+W229)</f>
        <v>0</v>
      </c>
      <c r="K229" s="71">
        <f t="shared" ref="K229:AJ229" si="191">SUM(K230:K236)/60</f>
        <v>0</v>
      </c>
      <c r="L229" s="72">
        <f t="shared" si="191"/>
        <v>0</v>
      </c>
      <c r="M229" s="73">
        <f t="shared" si="191"/>
        <v>0</v>
      </c>
      <c r="N229" s="74">
        <f t="shared" si="191"/>
        <v>0</v>
      </c>
      <c r="O229" s="75">
        <f t="shared" si="191"/>
        <v>0</v>
      </c>
      <c r="P229" s="76">
        <f t="shared" si="191"/>
        <v>0</v>
      </c>
      <c r="Q229" s="130">
        <f t="shared" si="191"/>
        <v>0</v>
      </c>
      <c r="R229" s="77">
        <f t="shared" si="191"/>
        <v>0</v>
      </c>
      <c r="S229" s="78">
        <f t="shared" si="191"/>
        <v>0</v>
      </c>
      <c r="T229" s="79">
        <f t="shared" si="191"/>
        <v>0</v>
      </c>
      <c r="U229" s="80">
        <f t="shared" si="191"/>
        <v>0</v>
      </c>
      <c r="V229" s="81">
        <f t="shared" si="191"/>
        <v>0</v>
      </c>
      <c r="W229" s="82">
        <f t="shared" si="191"/>
        <v>0</v>
      </c>
      <c r="X229" s="83">
        <f t="shared" si="191"/>
        <v>0</v>
      </c>
      <c r="Y229" s="84">
        <f t="shared" si="191"/>
        <v>0</v>
      </c>
      <c r="Z229" s="83">
        <f t="shared" si="191"/>
        <v>0</v>
      </c>
      <c r="AA229" s="84">
        <f t="shared" si="191"/>
        <v>0</v>
      </c>
      <c r="AB229" s="83">
        <f t="shared" si="191"/>
        <v>0</v>
      </c>
      <c r="AC229" s="85">
        <f t="shared" si="191"/>
        <v>0</v>
      </c>
      <c r="AD229" s="86">
        <f t="shared" si="191"/>
        <v>0</v>
      </c>
      <c r="AE229" s="86">
        <f t="shared" si="191"/>
        <v>0</v>
      </c>
      <c r="AF229" s="86">
        <f t="shared" si="191"/>
        <v>0</v>
      </c>
      <c r="AG229" s="86">
        <f t="shared" si="191"/>
        <v>0</v>
      </c>
      <c r="AH229" s="86">
        <f t="shared" si="191"/>
        <v>0</v>
      </c>
      <c r="AI229" s="89">
        <f t="shared" si="191"/>
        <v>0</v>
      </c>
      <c r="AJ229" s="86">
        <f t="shared" si="191"/>
        <v>0</v>
      </c>
      <c r="AK229" s="24">
        <f t="shared" ref="AK229" si="192">SUM(AK230:AK236)</f>
        <v>0</v>
      </c>
      <c r="AL229" s="24">
        <f t="shared" ref="AL229:AN229" si="193">SUM(AL230:AL236)</f>
        <v>0</v>
      </c>
      <c r="AM229" s="24">
        <f t="shared" si="193"/>
        <v>0</v>
      </c>
      <c r="AN229" s="24">
        <f t="shared" si="193"/>
        <v>0</v>
      </c>
      <c r="AO229" s="280">
        <f>VÁHY!$AF$7</f>
        <v>2.5714285714285716</v>
      </c>
      <c r="AP229" s="291">
        <f>VÁHY!$AG$7</f>
        <v>6.7499999999999991</v>
      </c>
      <c r="AQ229" s="299">
        <f>VÁHY!$AH$7</f>
        <v>9.6428571428571406</v>
      </c>
      <c r="AR229" s="307">
        <f>VÁHY!$AI$7</f>
        <v>11.25</v>
      </c>
    </row>
    <row r="230" spans="1:48" ht="21.95" customHeight="1" x14ac:dyDescent="0.2">
      <c r="A230" s="103"/>
      <c r="B230" s="30">
        <v>42821</v>
      </c>
      <c r="C230" s="334"/>
      <c r="D230" s="334"/>
      <c r="E230" s="334"/>
      <c r="F230" s="334"/>
      <c r="G230" s="334"/>
      <c r="H230" s="334"/>
      <c r="I230" s="70">
        <f t="shared" ref="I230:I236" si="194">(K230+L230+M230+N230+O230+P230+R230+S230+T230+U230+V230+W230+AD230+AE230+AG230+(AH230/4)+X230+Y230+Z230+AA230+AB230+AC230)/60</f>
        <v>0</v>
      </c>
      <c r="J230" s="70">
        <f t="shared" ref="J230:J236" si="195">(K230+L230+M230+N230+O230+P230+R230+S230+T230+U230+V230+W230)/60</f>
        <v>0</v>
      </c>
      <c r="K230" s="40"/>
      <c r="L230" s="41"/>
      <c r="M230" s="42"/>
      <c r="N230" s="43"/>
      <c r="O230" s="44"/>
      <c r="P230" s="45"/>
      <c r="Q230" s="131"/>
      <c r="R230" s="46"/>
      <c r="S230" s="47"/>
      <c r="T230" s="48"/>
      <c r="U230" s="49"/>
      <c r="V230" s="50"/>
      <c r="W230" s="51"/>
      <c r="X230" s="52"/>
      <c r="Y230" s="53"/>
      <c r="Z230" s="52"/>
      <c r="AA230" s="53"/>
      <c r="AB230" s="52"/>
      <c r="AC230" s="54"/>
      <c r="AD230" s="25"/>
      <c r="AE230" s="25"/>
      <c r="AF230" s="25"/>
      <c r="AG230" s="25"/>
      <c r="AH230" s="25"/>
      <c r="AI230" s="90"/>
      <c r="AJ230" s="25"/>
      <c r="AK230" s="25"/>
      <c r="AL230" s="25"/>
      <c r="AM230" s="25"/>
      <c r="AN230" s="25"/>
      <c r="AO230" s="286">
        <f t="shared" ref="AO230:AR236" si="196">AS230/60</f>
        <v>0</v>
      </c>
      <c r="AP230" s="294">
        <f t="shared" si="196"/>
        <v>0</v>
      </c>
      <c r="AQ230" s="302">
        <f t="shared" si="196"/>
        <v>0</v>
      </c>
      <c r="AR230" s="310">
        <f t="shared" si="196"/>
        <v>0</v>
      </c>
      <c r="AS230" s="272">
        <f>((((K230*VÁHY!$B$7)+(L230*VÁHY!$C$7)+(M230*VÁHY!$D$7)+(N230*VÁHY!$E$7)+(O230*VÁHY!$F$7)+(P230*VÁHY!$G$7))*VÁHY!$H$7)+((R230*VÁHY!$I$7)+(S230*VÁHY!$J$7)+(T230*VÁHY!$K$7)+(U230*VÁHY!$L$7)+(V230*VÁHY!$M$7)+(W230*VÁHY!$N$7))+(X230*VÁHY!$O$7+Y230*VÁHY!$P$7+Z230*VÁHY!$Q$7+AA230*VÁHY!$R$7+AB230*VÁHY!$S$7+AC230*VÁHY!$T$7)+(AD230*VÁHY!$U$7+AE230*VÁHY!$V$7+AG230*VÁHY!$X$7+AH230*VÁHY!$Y$7))*(1+(AM230*VÁHY!$AD$7))+(AJ230*VÁHY!$AA$7)</f>
        <v>0</v>
      </c>
      <c r="AT230" s="272">
        <f>AS230+AS226+AS225</f>
        <v>0</v>
      </c>
      <c r="AU230" s="272">
        <f>AS230+AS226+AS225+AS224+AS223</f>
        <v>0</v>
      </c>
      <c r="AV230" s="272">
        <f>AS230+AS226+AS225+AS224+AS223+AS222+AS221</f>
        <v>0</v>
      </c>
    </row>
    <row r="231" spans="1:48" ht="21.95" customHeight="1" x14ac:dyDescent="0.2">
      <c r="A231" s="104"/>
      <c r="B231" s="31">
        <v>42822</v>
      </c>
      <c r="C231" s="334"/>
      <c r="D231" s="334"/>
      <c r="E231" s="334"/>
      <c r="F231" s="334"/>
      <c r="G231" s="334"/>
      <c r="H231" s="334"/>
      <c r="I231" s="70">
        <f t="shared" si="194"/>
        <v>0</v>
      </c>
      <c r="J231" s="70">
        <f t="shared" si="195"/>
        <v>0</v>
      </c>
      <c r="K231" s="55"/>
      <c r="L231" s="56"/>
      <c r="M231" s="57"/>
      <c r="N231" s="58"/>
      <c r="O231" s="59"/>
      <c r="P231" s="60"/>
      <c r="Q231" s="132"/>
      <c r="R231" s="61"/>
      <c r="S231" s="62"/>
      <c r="T231" s="63"/>
      <c r="U231" s="64"/>
      <c r="V231" s="65"/>
      <c r="W231" s="66"/>
      <c r="X231" s="67"/>
      <c r="Y231" s="68"/>
      <c r="Z231" s="67"/>
      <c r="AA231" s="68"/>
      <c r="AB231" s="67"/>
      <c r="AC231" s="69"/>
      <c r="AD231" s="26"/>
      <c r="AE231" s="26"/>
      <c r="AF231" s="26"/>
      <c r="AG231" s="26"/>
      <c r="AH231" s="26"/>
      <c r="AI231" s="91"/>
      <c r="AJ231" s="26"/>
      <c r="AK231" s="26"/>
      <c r="AL231" s="26"/>
      <c r="AM231" s="26"/>
      <c r="AN231" s="26"/>
      <c r="AO231" s="286">
        <f t="shared" si="196"/>
        <v>0</v>
      </c>
      <c r="AP231" s="294">
        <f t="shared" si="196"/>
        <v>0</v>
      </c>
      <c r="AQ231" s="302">
        <f t="shared" si="196"/>
        <v>0</v>
      </c>
      <c r="AR231" s="310">
        <f t="shared" si="196"/>
        <v>0</v>
      </c>
      <c r="AS231" s="272">
        <f>((((K231*VÁHY!$B$7)+(L231*VÁHY!$C$7)+(M231*VÁHY!$D$7)+(N231*VÁHY!$E$7)+(O231*VÁHY!$F$7)+(P231*VÁHY!$G$7))*VÁHY!$H$7)+((R231*VÁHY!$I$7)+(S231*VÁHY!$J$7)+(T231*VÁHY!$K$7)+(U231*VÁHY!$L$7)+(V231*VÁHY!$M$7)+(W231*VÁHY!$N$7))+(X231*VÁHY!$O$7+Y231*VÁHY!$P$7+Z231*VÁHY!$Q$7+AA231*VÁHY!$R$7+AB231*VÁHY!$S$7+AC231*VÁHY!$T$7)+(AD231*VÁHY!$U$7+AE231*VÁHY!$V$7+AG231*VÁHY!$X$7+AH231*VÁHY!$Y$7))*(1+(AM231*VÁHY!$AD$7))+(AJ231*VÁHY!$AA$7)</f>
        <v>0</v>
      </c>
      <c r="AT231" s="273">
        <f>AS231+AS230+AS226</f>
        <v>0</v>
      </c>
      <c r="AU231" s="272">
        <f>AS231+AS230+AS226+AS225+AS224</f>
        <v>0</v>
      </c>
      <c r="AV231" s="272">
        <f>AS231+AS230+AS226+AS225+AS224+AS223+AS222</f>
        <v>0</v>
      </c>
    </row>
    <row r="232" spans="1:48" ht="21.95" customHeight="1" x14ac:dyDescent="0.2">
      <c r="A232" s="104"/>
      <c r="B232" s="31">
        <v>42823</v>
      </c>
      <c r="C232" s="334"/>
      <c r="D232" s="334"/>
      <c r="E232" s="334"/>
      <c r="F232" s="334"/>
      <c r="G232" s="334"/>
      <c r="H232" s="334"/>
      <c r="I232" s="70">
        <f t="shared" si="194"/>
        <v>0</v>
      </c>
      <c r="J232" s="70">
        <f t="shared" si="195"/>
        <v>0</v>
      </c>
      <c r="K232" s="55"/>
      <c r="L232" s="56"/>
      <c r="M232" s="57"/>
      <c r="N232" s="58"/>
      <c r="O232" s="59"/>
      <c r="P232" s="60"/>
      <c r="Q232" s="132"/>
      <c r="R232" s="61"/>
      <c r="S232" s="62"/>
      <c r="T232" s="63"/>
      <c r="U232" s="64"/>
      <c r="V232" s="65"/>
      <c r="W232" s="66"/>
      <c r="X232" s="67"/>
      <c r="Y232" s="68"/>
      <c r="Z232" s="67"/>
      <c r="AA232" s="68"/>
      <c r="AB232" s="67"/>
      <c r="AC232" s="69"/>
      <c r="AD232" s="26"/>
      <c r="AE232" s="26"/>
      <c r="AF232" s="26"/>
      <c r="AG232" s="26"/>
      <c r="AH232" s="26"/>
      <c r="AI232" s="91"/>
      <c r="AJ232" s="26"/>
      <c r="AK232" s="26"/>
      <c r="AL232" s="26"/>
      <c r="AM232" s="26"/>
      <c r="AN232" s="26"/>
      <c r="AO232" s="286">
        <f t="shared" si="196"/>
        <v>0</v>
      </c>
      <c r="AP232" s="294">
        <f t="shared" si="196"/>
        <v>0</v>
      </c>
      <c r="AQ232" s="302">
        <f t="shared" si="196"/>
        <v>0</v>
      </c>
      <c r="AR232" s="310">
        <f t="shared" si="196"/>
        <v>0</v>
      </c>
      <c r="AS232" s="272">
        <f>((((K232*VÁHY!$B$7)+(L232*VÁHY!$C$7)+(M232*VÁHY!$D$7)+(N232*VÁHY!$E$7)+(O232*VÁHY!$F$7)+(P232*VÁHY!$G$7))*VÁHY!$H$7)+((R232*VÁHY!$I$7)+(S232*VÁHY!$J$7)+(T232*VÁHY!$K$7)+(U232*VÁHY!$L$7)+(V232*VÁHY!$M$7)+(W232*VÁHY!$N$7))+(X232*VÁHY!$O$7+Y232*VÁHY!$P$7+Z232*VÁHY!$Q$7+AA232*VÁHY!$R$7+AB232*VÁHY!$S$7+AC232*VÁHY!$T$7)+(AD232*VÁHY!$U$7+AE232*VÁHY!$V$7+AG232*VÁHY!$X$7+AH232*VÁHY!$Y$7))*(1+(AM232*VÁHY!$AD$7))+(AJ232*VÁHY!$AA$7)</f>
        <v>0</v>
      </c>
      <c r="AT232" s="273">
        <f>AS232+AS231+AS230</f>
        <v>0</v>
      </c>
      <c r="AU232" s="272">
        <f>AS232+AS231+AS230+AS226+AS225</f>
        <v>0</v>
      </c>
      <c r="AV232" s="272">
        <f>AS232+AS231+AS230+AS226+AS225+AS224+AS223</f>
        <v>0</v>
      </c>
    </row>
    <row r="233" spans="1:48" ht="21.95" customHeight="1" x14ac:dyDescent="0.2">
      <c r="A233" s="104"/>
      <c r="B233" s="30">
        <v>42824</v>
      </c>
      <c r="C233" s="334"/>
      <c r="D233" s="334"/>
      <c r="E233" s="334"/>
      <c r="F233" s="334"/>
      <c r="G233" s="334"/>
      <c r="H233" s="334"/>
      <c r="I233" s="70">
        <f t="shared" si="194"/>
        <v>0</v>
      </c>
      <c r="J233" s="70">
        <f t="shared" si="195"/>
        <v>0</v>
      </c>
      <c r="K233" s="55"/>
      <c r="L233" s="56"/>
      <c r="M233" s="57"/>
      <c r="N233" s="58"/>
      <c r="O233" s="59"/>
      <c r="P233" s="60"/>
      <c r="Q233" s="132"/>
      <c r="R233" s="61"/>
      <c r="S233" s="62"/>
      <c r="T233" s="63"/>
      <c r="U233" s="64"/>
      <c r="V233" s="65"/>
      <c r="W233" s="66"/>
      <c r="X233" s="67"/>
      <c r="Y233" s="68"/>
      <c r="Z233" s="67"/>
      <c r="AA233" s="68"/>
      <c r="AB233" s="67"/>
      <c r="AC233" s="69"/>
      <c r="AD233" s="26"/>
      <c r="AE233" s="26"/>
      <c r="AF233" s="26"/>
      <c r="AG233" s="26"/>
      <c r="AH233" s="26"/>
      <c r="AI233" s="91"/>
      <c r="AJ233" s="26"/>
      <c r="AK233" s="26"/>
      <c r="AL233" s="26"/>
      <c r="AM233" s="26"/>
      <c r="AN233" s="26"/>
      <c r="AO233" s="286">
        <f t="shared" si="196"/>
        <v>0</v>
      </c>
      <c r="AP233" s="294">
        <f t="shared" si="196"/>
        <v>0</v>
      </c>
      <c r="AQ233" s="302">
        <f t="shared" si="196"/>
        <v>0</v>
      </c>
      <c r="AR233" s="310">
        <f t="shared" si="196"/>
        <v>0</v>
      </c>
      <c r="AS233" s="272">
        <f>((((K233*VÁHY!$B$7)+(L233*VÁHY!$C$7)+(M233*VÁHY!$D$7)+(N233*VÁHY!$E$7)+(O233*VÁHY!$F$7)+(P233*VÁHY!$G$7))*VÁHY!$H$7)+((R233*VÁHY!$I$7)+(S233*VÁHY!$J$7)+(T233*VÁHY!$K$7)+(U233*VÁHY!$L$7)+(V233*VÁHY!$M$7)+(W233*VÁHY!$N$7))+(X233*VÁHY!$O$7+Y233*VÁHY!$P$7+Z233*VÁHY!$Q$7+AA233*VÁHY!$R$7+AB233*VÁHY!$S$7+AC233*VÁHY!$T$7)+(AD233*VÁHY!$U$7+AE233*VÁHY!$V$7+AG233*VÁHY!$X$7+AH233*VÁHY!$Y$7))*(1+(AM233*VÁHY!$AD$7))+(AJ233*VÁHY!$AA$7)</f>
        <v>0</v>
      </c>
      <c r="AT233" s="273">
        <f>AS233+AS232+AS231</f>
        <v>0</v>
      </c>
      <c r="AU233" s="272">
        <f>AS233+AS232+AS231+AS230+AS226</f>
        <v>0</v>
      </c>
      <c r="AV233" s="272">
        <f>AS233+AS232+AS231+AS230+AS226+AS225+AS224</f>
        <v>0</v>
      </c>
    </row>
    <row r="234" spans="1:48" ht="21.95" customHeight="1" x14ac:dyDescent="0.2">
      <c r="A234" s="104"/>
      <c r="B234" s="31">
        <v>42825</v>
      </c>
      <c r="C234" s="334"/>
      <c r="D234" s="334"/>
      <c r="E234" s="334"/>
      <c r="F234" s="334"/>
      <c r="G234" s="334"/>
      <c r="H234" s="334"/>
      <c r="I234" s="70">
        <f t="shared" si="194"/>
        <v>0</v>
      </c>
      <c r="J234" s="70">
        <f t="shared" si="195"/>
        <v>0</v>
      </c>
      <c r="K234" s="55"/>
      <c r="L234" s="56"/>
      <c r="M234" s="57"/>
      <c r="N234" s="58"/>
      <c r="O234" s="59"/>
      <c r="P234" s="60"/>
      <c r="Q234" s="132"/>
      <c r="R234" s="61"/>
      <c r="S234" s="62"/>
      <c r="T234" s="63"/>
      <c r="U234" s="64"/>
      <c r="V234" s="65"/>
      <c r="W234" s="66"/>
      <c r="X234" s="67"/>
      <c r="Y234" s="68"/>
      <c r="Z234" s="67"/>
      <c r="AA234" s="68"/>
      <c r="AB234" s="67"/>
      <c r="AC234" s="69"/>
      <c r="AD234" s="26"/>
      <c r="AE234" s="26"/>
      <c r="AF234" s="26"/>
      <c r="AG234" s="26"/>
      <c r="AH234" s="26"/>
      <c r="AI234" s="91"/>
      <c r="AJ234" s="26"/>
      <c r="AK234" s="26"/>
      <c r="AL234" s="26"/>
      <c r="AM234" s="26"/>
      <c r="AN234" s="26"/>
      <c r="AO234" s="286">
        <f t="shared" si="196"/>
        <v>0</v>
      </c>
      <c r="AP234" s="294">
        <f t="shared" si="196"/>
        <v>0</v>
      </c>
      <c r="AQ234" s="302">
        <f t="shared" si="196"/>
        <v>0</v>
      </c>
      <c r="AR234" s="310">
        <f t="shared" si="196"/>
        <v>0</v>
      </c>
      <c r="AS234" s="272">
        <f>((((K234*VÁHY!$B$7)+(L234*VÁHY!$C$7)+(M234*VÁHY!$D$7)+(N234*VÁHY!$E$7)+(O234*VÁHY!$F$7)+(P234*VÁHY!$G$7))*VÁHY!$H$7)+((R234*VÁHY!$I$7)+(S234*VÁHY!$J$7)+(T234*VÁHY!$K$7)+(U234*VÁHY!$L$7)+(V234*VÁHY!$M$7)+(W234*VÁHY!$N$7))+(X234*VÁHY!$O$7+Y234*VÁHY!$P$7+Z234*VÁHY!$Q$7+AA234*VÁHY!$R$7+AB234*VÁHY!$S$7+AC234*VÁHY!$T$7)+(AD234*VÁHY!$U$7+AE234*VÁHY!$V$7+AG234*VÁHY!$X$7+AH234*VÁHY!$Y$7))*(1+(AM234*VÁHY!$AD$7))+(AJ234*VÁHY!$AA$7)</f>
        <v>0</v>
      </c>
      <c r="AT234" s="273">
        <f>AS234+AS233+AS232</f>
        <v>0</v>
      </c>
      <c r="AU234" s="272">
        <f t="shared" ref="AU234:AU236" si="197">AS234+AS233+AS232+AS231+AS230</f>
        <v>0</v>
      </c>
      <c r="AV234" s="272">
        <f>AS234+AS233+AS232+AS231+AS230+AS226+AS225</f>
        <v>0</v>
      </c>
    </row>
    <row r="235" spans="1:48" ht="21.95" customHeight="1" x14ac:dyDescent="0.2">
      <c r="A235" s="104"/>
      <c r="B235" s="31">
        <v>42826</v>
      </c>
      <c r="C235" s="334"/>
      <c r="D235" s="334"/>
      <c r="E235" s="334"/>
      <c r="F235" s="334"/>
      <c r="G235" s="334"/>
      <c r="H235" s="334"/>
      <c r="I235" s="70">
        <f t="shared" si="194"/>
        <v>0</v>
      </c>
      <c r="J235" s="70">
        <f t="shared" si="195"/>
        <v>0</v>
      </c>
      <c r="K235" s="55"/>
      <c r="L235" s="56"/>
      <c r="M235" s="57"/>
      <c r="N235" s="58"/>
      <c r="O235" s="59"/>
      <c r="P235" s="60"/>
      <c r="Q235" s="132"/>
      <c r="R235" s="61"/>
      <c r="S235" s="62"/>
      <c r="T235" s="63"/>
      <c r="U235" s="64"/>
      <c r="V235" s="65"/>
      <c r="W235" s="66"/>
      <c r="X235" s="67"/>
      <c r="Y235" s="68"/>
      <c r="Z235" s="67"/>
      <c r="AA235" s="68"/>
      <c r="AB235" s="67"/>
      <c r="AC235" s="69"/>
      <c r="AD235" s="26"/>
      <c r="AE235" s="26"/>
      <c r="AF235" s="26"/>
      <c r="AG235" s="26"/>
      <c r="AH235" s="26"/>
      <c r="AI235" s="91"/>
      <c r="AJ235" s="26"/>
      <c r="AK235" s="26"/>
      <c r="AL235" s="26"/>
      <c r="AM235" s="26"/>
      <c r="AN235" s="26"/>
      <c r="AO235" s="286">
        <f t="shared" si="196"/>
        <v>0</v>
      </c>
      <c r="AP235" s="294">
        <f t="shared" si="196"/>
        <v>0</v>
      </c>
      <c r="AQ235" s="302">
        <f t="shared" si="196"/>
        <v>0</v>
      </c>
      <c r="AR235" s="310">
        <f t="shared" si="196"/>
        <v>0</v>
      </c>
      <c r="AS235" s="272">
        <f>((((K235*VÁHY!$B$7)+(L235*VÁHY!$C$7)+(M235*VÁHY!$D$7)+(N235*VÁHY!$E$7)+(O235*VÁHY!$F$7)+(P235*VÁHY!$G$7))*VÁHY!$H$7)+((R235*VÁHY!$I$7)+(S235*VÁHY!$J$7)+(T235*VÁHY!$K$7)+(U235*VÁHY!$L$7)+(V235*VÁHY!$M$7)+(W235*VÁHY!$N$7))+(X235*VÁHY!$O$7+Y235*VÁHY!$P$7+Z235*VÁHY!$Q$7+AA235*VÁHY!$R$7+AB235*VÁHY!$S$7+AC235*VÁHY!$T$7)+(AD235*VÁHY!$U$7+AE235*VÁHY!$V$7+AG235*VÁHY!$X$7+AH235*VÁHY!$Y$7))*(1+(AM235*VÁHY!$AD$7))+(AJ235*VÁHY!$AA$7)</f>
        <v>0</v>
      </c>
      <c r="AT235" s="273">
        <f>AS235+AS234+AS233</f>
        <v>0</v>
      </c>
      <c r="AU235" s="272">
        <f t="shared" si="197"/>
        <v>0</v>
      </c>
      <c r="AV235" s="272">
        <f>AS235+AS234+AS233+AS232+AS231+AS230+AS226</f>
        <v>0</v>
      </c>
    </row>
    <row r="236" spans="1:48" ht="21.95" customHeight="1" thickBot="1" x14ac:dyDescent="0.25">
      <c r="A236" s="104"/>
      <c r="B236" s="30">
        <v>42827</v>
      </c>
      <c r="C236" s="335"/>
      <c r="D236" s="335"/>
      <c r="E236" s="335"/>
      <c r="F236" s="334"/>
      <c r="G236" s="334"/>
      <c r="H236" s="334"/>
      <c r="I236" s="70">
        <f t="shared" si="194"/>
        <v>0</v>
      </c>
      <c r="J236" s="70">
        <f t="shared" si="195"/>
        <v>0</v>
      </c>
      <c r="K236" s="55"/>
      <c r="L236" s="56"/>
      <c r="M236" s="57"/>
      <c r="N236" s="58"/>
      <c r="O236" s="59"/>
      <c r="P236" s="60"/>
      <c r="Q236" s="132"/>
      <c r="R236" s="61"/>
      <c r="S236" s="62"/>
      <c r="T236" s="63"/>
      <c r="U236" s="64"/>
      <c r="V236" s="65"/>
      <c r="W236" s="66"/>
      <c r="X236" s="67"/>
      <c r="Y236" s="68"/>
      <c r="Z236" s="67"/>
      <c r="AA236" s="68"/>
      <c r="AB236" s="67"/>
      <c r="AC236" s="69"/>
      <c r="AD236" s="26"/>
      <c r="AE236" s="26"/>
      <c r="AF236" s="26"/>
      <c r="AG236" s="26"/>
      <c r="AH236" s="26"/>
      <c r="AI236" s="91"/>
      <c r="AJ236" s="26"/>
      <c r="AK236" s="26"/>
      <c r="AL236" s="26"/>
      <c r="AM236" s="26"/>
      <c r="AN236" s="26"/>
      <c r="AO236" s="286">
        <f t="shared" si="196"/>
        <v>0</v>
      </c>
      <c r="AP236" s="294">
        <f t="shared" si="196"/>
        <v>0</v>
      </c>
      <c r="AQ236" s="302">
        <f t="shared" si="196"/>
        <v>0</v>
      </c>
      <c r="AR236" s="310">
        <f t="shared" si="196"/>
        <v>0</v>
      </c>
      <c r="AS236" s="272">
        <f>((((K236*VÁHY!$B$7)+(L236*VÁHY!$C$7)+(M236*VÁHY!$D$7)+(N236*VÁHY!$E$7)+(O236*VÁHY!$F$7)+(P236*VÁHY!$G$7))*VÁHY!$H$7)+((R236*VÁHY!$I$7)+(S236*VÁHY!$J$7)+(T236*VÁHY!$K$7)+(U236*VÁHY!$L$7)+(V236*VÁHY!$M$7)+(W236*VÁHY!$N$7))+(X236*VÁHY!$O$7+Y236*VÁHY!$P$7+Z236*VÁHY!$Q$7+AA236*VÁHY!$R$7+AB236*VÁHY!$S$7+AC236*VÁHY!$T$7)+(AD236*VÁHY!$U$7+AE236*VÁHY!$V$7+AG236*VÁHY!$X$7+AH236*VÁHY!$Y$7))*(1+(AM236*VÁHY!$AD$7))+(AJ236*VÁHY!$AA$7)</f>
        <v>0</v>
      </c>
      <c r="AT236" s="273">
        <f>AS236+AS235+AS234</f>
        <v>0</v>
      </c>
      <c r="AU236" s="272">
        <f t="shared" si="197"/>
        <v>0</v>
      </c>
      <c r="AV236" s="272">
        <f t="shared" ref="AV236" si="198">AS236+AS235+AS234+AS233+AS232+AS231+AS230</f>
        <v>0</v>
      </c>
    </row>
    <row r="237" spans="1:48" ht="14.25" thickTop="1" thickBot="1" x14ac:dyDescent="0.25">
      <c r="A237" s="105"/>
      <c r="B237" s="106"/>
      <c r="C237" s="114" t="e">
        <f>(L229+M229+N229+S229+T229+U229)/J229</f>
        <v>#DIV/0!</v>
      </c>
      <c r="D237" s="107" t="e">
        <f>(O229+P229+V229+W229+Y229+AA229)/(K229+L229+M229+N229+O229+P229+R229+S229+T229+U229+V229+W229+X229+Y229+Z229+AA229+AB229+AC229)</f>
        <v>#DIV/0!</v>
      </c>
      <c r="E237" s="108" t="e">
        <f>(K229+L229+M229+N229+O229+P229)/J229</f>
        <v>#DIV/0!</v>
      </c>
      <c r="F237" s="109" t="e">
        <f>1-J229/I229</f>
        <v>#DIV/0!</v>
      </c>
      <c r="G237" s="125" t="e">
        <f>Q229/J229</f>
        <v>#DIV/0!</v>
      </c>
      <c r="H237" s="127">
        <f>I229/(MAKROPLAN!E25)</f>
        <v>0</v>
      </c>
      <c r="I237" s="110"/>
      <c r="J237" s="111"/>
      <c r="K237" s="111"/>
      <c r="L237" s="111"/>
      <c r="M237" s="111"/>
      <c r="N237" s="111"/>
      <c r="O237" s="110"/>
      <c r="P237" s="111"/>
      <c r="Q237" s="111"/>
      <c r="R237" s="111"/>
      <c r="S237" s="111"/>
      <c r="T237" s="111"/>
      <c r="U237" s="111"/>
      <c r="V237" s="110"/>
      <c r="W237" s="111"/>
      <c r="X237" s="111"/>
      <c r="Y237" s="111"/>
      <c r="Z237" s="111"/>
      <c r="AA237" s="111"/>
      <c r="AB237" s="110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</row>
    <row r="238" spans="1:48" ht="13.5" thickTop="1" x14ac:dyDescent="0.2">
      <c r="A238" s="112"/>
      <c r="B238" s="106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</row>
    <row r="239" spans="1:48" ht="20.25" x14ac:dyDescent="0.2">
      <c r="A239" s="100"/>
      <c r="B239" s="12"/>
      <c r="C239" s="355" t="s">
        <v>140</v>
      </c>
      <c r="D239" s="355"/>
      <c r="E239" s="355"/>
      <c r="F239" s="355" t="s">
        <v>74</v>
      </c>
      <c r="G239" s="355"/>
      <c r="H239" s="355"/>
      <c r="I239" s="70">
        <f>(K239+L239+M239+N239+O239+P239+R239+S239+T239+U239+V239+W239+AD239+AE239+AG239+(AH239/4)+X239+Y239+Z239+AA239+AB239+AC239)</f>
        <v>0</v>
      </c>
      <c r="J239" s="70">
        <f>(K239+L239+M239+N239+O239+P239+R239+S239+T239+U239+V239+W239)</f>
        <v>0</v>
      </c>
      <c r="K239" s="71">
        <f t="shared" ref="K239:AJ239" si="199">SUM(K240:K246)/60</f>
        <v>0</v>
      </c>
      <c r="L239" s="72">
        <f t="shared" si="199"/>
        <v>0</v>
      </c>
      <c r="M239" s="73">
        <f t="shared" si="199"/>
        <v>0</v>
      </c>
      <c r="N239" s="74">
        <f t="shared" si="199"/>
        <v>0</v>
      </c>
      <c r="O239" s="75">
        <f t="shared" si="199"/>
        <v>0</v>
      </c>
      <c r="P239" s="76">
        <f t="shared" si="199"/>
        <v>0</v>
      </c>
      <c r="Q239" s="130">
        <f t="shared" si="199"/>
        <v>0</v>
      </c>
      <c r="R239" s="77">
        <f t="shared" si="199"/>
        <v>0</v>
      </c>
      <c r="S239" s="78">
        <f t="shared" si="199"/>
        <v>0</v>
      </c>
      <c r="T239" s="79">
        <f t="shared" si="199"/>
        <v>0</v>
      </c>
      <c r="U239" s="80">
        <f t="shared" si="199"/>
        <v>0</v>
      </c>
      <c r="V239" s="81">
        <f t="shared" si="199"/>
        <v>0</v>
      </c>
      <c r="W239" s="82">
        <f t="shared" si="199"/>
        <v>0</v>
      </c>
      <c r="X239" s="83">
        <f t="shared" si="199"/>
        <v>0</v>
      </c>
      <c r="Y239" s="84">
        <f t="shared" si="199"/>
        <v>0</v>
      </c>
      <c r="Z239" s="83">
        <f t="shared" si="199"/>
        <v>0</v>
      </c>
      <c r="AA239" s="84">
        <f t="shared" si="199"/>
        <v>0</v>
      </c>
      <c r="AB239" s="83">
        <f t="shared" si="199"/>
        <v>0</v>
      </c>
      <c r="AC239" s="85">
        <f t="shared" si="199"/>
        <v>0</v>
      </c>
      <c r="AD239" s="86">
        <f t="shared" si="199"/>
        <v>0</v>
      </c>
      <c r="AE239" s="86">
        <f t="shared" si="199"/>
        <v>0</v>
      </c>
      <c r="AF239" s="86">
        <f t="shared" si="199"/>
        <v>0</v>
      </c>
      <c r="AG239" s="86">
        <f t="shared" si="199"/>
        <v>0</v>
      </c>
      <c r="AH239" s="86">
        <f t="shared" si="199"/>
        <v>0</v>
      </c>
      <c r="AI239" s="89">
        <f t="shared" si="199"/>
        <v>0</v>
      </c>
      <c r="AJ239" s="86">
        <f t="shared" si="199"/>
        <v>0</v>
      </c>
      <c r="AK239" s="24">
        <f t="shared" ref="AK239" si="200">SUM(AK240:AK246)</f>
        <v>0</v>
      </c>
      <c r="AL239" s="24">
        <f t="shared" ref="AL239:AN239" si="201">SUM(AL240:AL246)</f>
        <v>0</v>
      </c>
      <c r="AM239" s="24">
        <f t="shared" si="201"/>
        <v>0</v>
      </c>
      <c r="AN239" s="24">
        <f t="shared" si="201"/>
        <v>0</v>
      </c>
      <c r="AO239" s="280">
        <f>VÁHY!$AF$7</f>
        <v>2.5714285714285716</v>
      </c>
      <c r="AP239" s="291">
        <f>VÁHY!$AG$7</f>
        <v>6.7499999999999991</v>
      </c>
      <c r="AQ239" s="299">
        <f>VÁHY!$AH$7</f>
        <v>9.6428571428571406</v>
      </c>
      <c r="AR239" s="307">
        <f>VÁHY!$AI$7</f>
        <v>11.25</v>
      </c>
    </row>
    <row r="240" spans="1:48" ht="21.95" customHeight="1" x14ac:dyDescent="0.2">
      <c r="A240" s="103"/>
      <c r="B240" s="30">
        <v>42828</v>
      </c>
      <c r="C240" s="334"/>
      <c r="D240" s="334"/>
      <c r="E240" s="334"/>
      <c r="F240" s="334"/>
      <c r="G240" s="334"/>
      <c r="H240" s="334"/>
      <c r="I240" s="70">
        <f t="shared" ref="I240:I246" si="202">(K240+L240+M240+N240+O240+P240+R240+S240+T240+U240+V240+W240+AD240+AE240+AG240+(AH240/4)+X240+Y240+Z240+AA240+AB240+AC240)/60</f>
        <v>0</v>
      </c>
      <c r="J240" s="70">
        <f t="shared" ref="J240:J246" si="203">(K240+L240+M240+N240+O240+P240+R240+S240+T240+U240+V240+W240)/60</f>
        <v>0</v>
      </c>
      <c r="K240" s="40"/>
      <c r="L240" s="41"/>
      <c r="M240" s="42"/>
      <c r="N240" s="43"/>
      <c r="O240" s="44"/>
      <c r="P240" s="45"/>
      <c r="Q240" s="131"/>
      <c r="R240" s="46"/>
      <c r="S240" s="47"/>
      <c r="T240" s="48"/>
      <c r="U240" s="49"/>
      <c r="V240" s="50"/>
      <c r="W240" s="51"/>
      <c r="X240" s="52"/>
      <c r="Y240" s="53"/>
      <c r="Z240" s="52"/>
      <c r="AA240" s="53"/>
      <c r="AB240" s="52"/>
      <c r="AC240" s="54"/>
      <c r="AD240" s="25"/>
      <c r="AE240" s="25"/>
      <c r="AF240" s="25"/>
      <c r="AG240" s="25"/>
      <c r="AH240" s="25"/>
      <c r="AI240" s="90"/>
      <c r="AJ240" s="25"/>
      <c r="AK240" s="25"/>
      <c r="AL240" s="25"/>
      <c r="AM240" s="25"/>
      <c r="AN240" s="25"/>
      <c r="AO240" s="286">
        <f t="shared" ref="AO240:AR246" si="204">AS240/60</f>
        <v>0</v>
      </c>
      <c r="AP240" s="294">
        <f t="shared" si="204"/>
        <v>0</v>
      </c>
      <c r="AQ240" s="302">
        <f t="shared" si="204"/>
        <v>0</v>
      </c>
      <c r="AR240" s="310">
        <f t="shared" si="204"/>
        <v>0</v>
      </c>
      <c r="AS240" s="272">
        <f>((((K240*VÁHY!$B$7)+(L240*VÁHY!$C$7)+(M240*VÁHY!$D$7)+(N240*VÁHY!$E$7)+(O240*VÁHY!$F$7)+(P240*VÁHY!$G$7))*VÁHY!$H$7)+((R240*VÁHY!$I$7)+(S240*VÁHY!$J$7)+(T240*VÁHY!$K$7)+(U240*VÁHY!$L$7)+(V240*VÁHY!$M$7)+(W240*VÁHY!$N$7))+(X240*VÁHY!$O$7+Y240*VÁHY!$P$7+Z240*VÁHY!$Q$7+AA240*VÁHY!$R$7+AB240*VÁHY!$S$7+AC240*VÁHY!$T$7)+(AD240*VÁHY!$U$7+AE240*VÁHY!$V$7+AG240*VÁHY!$X$7+AH240*VÁHY!$Y$7))*(1+(AM240*VÁHY!$AD$7))+(AJ240*VÁHY!$AA$7)</f>
        <v>0</v>
      </c>
      <c r="AT240" s="272">
        <f>AS240+AS236+AS235</f>
        <v>0</v>
      </c>
      <c r="AU240" s="272">
        <f>AS240+AS236+AS235+AS234+AS233</f>
        <v>0</v>
      </c>
      <c r="AV240" s="272">
        <f>AS240+AS236+AS235+AS234+AS233+AS232+AS231</f>
        <v>0</v>
      </c>
    </row>
    <row r="241" spans="1:48" ht="21.95" customHeight="1" x14ac:dyDescent="0.2">
      <c r="A241" s="104"/>
      <c r="B241" s="31">
        <v>42829</v>
      </c>
      <c r="C241" s="334"/>
      <c r="D241" s="334"/>
      <c r="E241" s="334"/>
      <c r="F241" s="334"/>
      <c r="G241" s="334"/>
      <c r="H241" s="334"/>
      <c r="I241" s="70">
        <f t="shared" si="202"/>
        <v>0</v>
      </c>
      <c r="J241" s="70">
        <f t="shared" si="203"/>
        <v>0</v>
      </c>
      <c r="K241" s="55"/>
      <c r="L241" s="56"/>
      <c r="M241" s="57"/>
      <c r="N241" s="58"/>
      <c r="O241" s="59"/>
      <c r="P241" s="60"/>
      <c r="Q241" s="132"/>
      <c r="R241" s="61"/>
      <c r="S241" s="62"/>
      <c r="T241" s="63"/>
      <c r="U241" s="64"/>
      <c r="V241" s="65"/>
      <c r="W241" s="66"/>
      <c r="X241" s="67"/>
      <c r="Y241" s="68"/>
      <c r="Z241" s="67"/>
      <c r="AA241" s="68"/>
      <c r="AB241" s="67"/>
      <c r="AC241" s="69"/>
      <c r="AD241" s="26"/>
      <c r="AE241" s="26"/>
      <c r="AF241" s="26"/>
      <c r="AG241" s="26"/>
      <c r="AH241" s="26"/>
      <c r="AI241" s="91"/>
      <c r="AJ241" s="26"/>
      <c r="AK241" s="26"/>
      <c r="AL241" s="26"/>
      <c r="AM241" s="26"/>
      <c r="AN241" s="26"/>
      <c r="AO241" s="286">
        <f t="shared" si="204"/>
        <v>0</v>
      </c>
      <c r="AP241" s="294">
        <f t="shared" si="204"/>
        <v>0</v>
      </c>
      <c r="AQ241" s="302">
        <f t="shared" si="204"/>
        <v>0</v>
      </c>
      <c r="AR241" s="310">
        <f t="shared" si="204"/>
        <v>0</v>
      </c>
      <c r="AS241" s="272">
        <f>((((K241*VÁHY!$B$7)+(L241*VÁHY!$C$7)+(M241*VÁHY!$D$7)+(N241*VÁHY!$E$7)+(O241*VÁHY!$F$7)+(P241*VÁHY!$G$7))*VÁHY!$H$7)+((R241*VÁHY!$I$7)+(S241*VÁHY!$J$7)+(T241*VÁHY!$K$7)+(U241*VÁHY!$L$7)+(V241*VÁHY!$M$7)+(W241*VÁHY!$N$7))+(X241*VÁHY!$O$7+Y241*VÁHY!$P$7+Z241*VÁHY!$Q$7+AA241*VÁHY!$R$7+AB241*VÁHY!$S$7+AC241*VÁHY!$T$7)+(AD241*VÁHY!$U$7+AE241*VÁHY!$V$7+AG241*VÁHY!$X$7+AH241*VÁHY!$Y$7))*(1+(AM241*VÁHY!$AD$7))+(AJ241*VÁHY!$AA$7)</f>
        <v>0</v>
      </c>
      <c r="AT241" s="273">
        <f>AS241+AS240+AS236</f>
        <v>0</v>
      </c>
      <c r="AU241" s="272">
        <f>AS241+AS240+AS236+AS235+AS234</f>
        <v>0</v>
      </c>
      <c r="AV241" s="272">
        <f>AS241+AS240+AS236+AS235+AS234+AS233+AS232</f>
        <v>0</v>
      </c>
    </row>
    <row r="242" spans="1:48" ht="21.95" customHeight="1" x14ac:dyDescent="0.2">
      <c r="A242" s="104"/>
      <c r="B242" s="31">
        <v>42830</v>
      </c>
      <c r="C242" s="334"/>
      <c r="D242" s="334"/>
      <c r="E242" s="334"/>
      <c r="F242" s="334"/>
      <c r="G242" s="334"/>
      <c r="H242" s="334"/>
      <c r="I242" s="70">
        <f t="shared" si="202"/>
        <v>0</v>
      </c>
      <c r="J242" s="70">
        <f t="shared" si="203"/>
        <v>0</v>
      </c>
      <c r="K242" s="55"/>
      <c r="L242" s="56"/>
      <c r="M242" s="57"/>
      <c r="N242" s="58"/>
      <c r="O242" s="59"/>
      <c r="P242" s="60"/>
      <c r="Q242" s="132"/>
      <c r="R242" s="61"/>
      <c r="S242" s="62"/>
      <c r="T242" s="63"/>
      <c r="U242" s="64"/>
      <c r="V242" s="65"/>
      <c r="W242" s="66"/>
      <c r="X242" s="67"/>
      <c r="Y242" s="68"/>
      <c r="Z242" s="67"/>
      <c r="AA242" s="68"/>
      <c r="AB242" s="67"/>
      <c r="AC242" s="69"/>
      <c r="AD242" s="26"/>
      <c r="AE242" s="26"/>
      <c r="AF242" s="26"/>
      <c r="AG242" s="26"/>
      <c r="AH242" s="26"/>
      <c r="AI242" s="91"/>
      <c r="AJ242" s="26"/>
      <c r="AK242" s="26"/>
      <c r="AL242" s="26"/>
      <c r="AM242" s="26"/>
      <c r="AN242" s="26"/>
      <c r="AO242" s="286">
        <f t="shared" si="204"/>
        <v>0</v>
      </c>
      <c r="AP242" s="294">
        <f t="shared" si="204"/>
        <v>0</v>
      </c>
      <c r="AQ242" s="302">
        <f t="shared" si="204"/>
        <v>0</v>
      </c>
      <c r="AR242" s="310">
        <f t="shared" si="204"/>
        <v>0</v>
      </c>
      <c r="AS242" s="272">
        <f>((((K242*VÁHY!$B$7)+(L242*VÁHY!$C$7)+(M242*VÁHY!$D$7)+(N242*VÁHY!$E$7)+(O242*VÁHY!$F$7)+(P242*VÁHY!$G$7))*VÁHY!$H$7)+((R242*VÁHY!$I$7)+(S242*VÁHY!$J$7)+(T242*VÁHY!$K$7)+(U242*VÁHY!$L$7)+(V242*VÁHY!$M$7)+(W242*VÁHY!$N$7))+(X242*VÁHY!$O$7+Y242*VÁHY!$P$7+Z242*VÁHY!$Q$7+AA242*VÁHY!$R$7+AB242*VÁHY!$S$7+AC242*VÁHY!$T$7)+(AD242*VÁHY!$U$7+AE242*VÁHY!$V$7+AG242*VÁHY!$X$7+AH242*VÁHY!$Y$7))*(1+(AM242*VÁHY!$AD$7))+(AJ242*VÁHY!$AA$7)</f>
        <v>0</v>
      </c>
      <c r="AT242" s="273">
        <f>AS242+AS241+AS240</f>
        <v>0</v>
      </c>
      <c r="AU242" s="272">
        <f>AS242+AS241+AS240+AS236+AS235</f>
        <v>0</v>
      </c>
      <c r="AV242" s="272">
        <f>AS242+AS241+AS240+AS236+AS235+AS234+AS233</f>
        <v>0</v>
      </c>
    </row>
    <row r="243" spans="1:48" ht="21.95" customHeight="1" x14ac:dyDescent="0.2">
      <c r="A243" s="104"/>
      <c r="B243" s="30">
        <v>42831</v>
      </c>
      <c r="C243" s="334"/>
      <c r="D243" s="334"/>
      <c r="E243" s="334"/>
      <c r="F243" s="334"/>
      <c r="G243" s="334"/>
      <c r="H243" s="334"/>
      <c r="I243" s="70">
        <f t="shared" si="202"/>
        <v>0</v>
      </c>
      <c r="J243" s="70">
        <f t="shared" si="203"/>
        <v>0</v>
      </c>
      <c r="K243" s="55"/>
      <c r="L243" s="56"/>
      <c r="M243" s="57"/>
      <c r="N243" s="58"/>
      <c r="O243" s="59"/>
      <c r="P243" s="60"/>
      <c r="Q243" s="132"/>
      <c r="R243" s="61"/>
      <c r="S243" s="62"/>
      <c r="T243" s="63"/>
      <c r="U243" s="64"/>
      <c r="V243" s="65"/>
      <c r="W243" s="66"/>
      <c r="X243" s="67"/>
      <c r="Y243" s="68"/>
      <c r="Z243" s="67"/>
      <c r="AA243" s="68"/>
      <c r="AB243" s="67"/>
      <c r="AC243" s="69"/>
      <c r="AD243" s="26"/>
      <c r="AE243" s="26"/>
      <c r="AF243" s="26"/>
      <c r="AG243" s="26"/>
      <c r="AH243" s="26"/>
      <c r="AI243" s="91"/>
      <c r="AJ243" s="26"/>
      <c r="AK243" s="26"/>
      <c r="AL243" s="26"/>
      <c r="AM243" s="26"/>
      <c r="AN243" s="26"/>
      <c r="AO243" s="286">
        <f t="shared" si="204"/>
        <v>0</v>
      </c>
      <c r="AP243" s="294">
        <f t="shared" si="204"/>
        <v>0</v>
      </c>
      <c r="AQ243" s="302">
        <f t="shared" si="204"/>
        <v>0</v>
      </c>
      <c r="AR243" s="310">
        <f t="shared" si="204"/>
        <v>0</v>
      </c>
      <c r="AS243" s="272">
        <f>((((K243*VÁHY!$B$7)+(L243*VÁHY!$C$7)+(M243*VÁHY!$D$7)+(N243*VÁHY!$E$7)+(O243*VÁHY!$F$7)+(P243*VÁHY!$G$7))*VÁHY!$H$7)+((R243*VÁHY!$I$7)+(S243*VÁHY!$J$7)+(T243*VÁHY!$K$7)+(U243*VÁHY!$L$7)+(V243*VÁHY!$M$7)+(W243*VÁHY!$N$7))+(X243*VÁHY!$O$7+Y243*VÁHY!$P$7+Z243*VÁHY!$Q$7+AA243*VÁHY!$R$7+AB243*VÁHY!$S$7+AC243*VÁHY!$T$7)+(AD243*VÁHY!$U$7+AE243*VÁHY!$V$7+AG243*VÁHY!$X$7+AH243*VÁHY!$Y$7))*(1+(AM243*VÁHY!$AD$7))+(AJ243*VÁHY!$AA$7)</f>
        <v>0</v>
      </c>
      <c r="AT243" s="273">
        <f>AS243+AS242+AS241</f>
        <v>0</v>
      </c>
      <c r="AU243" s="272">
        <f>AS243+AS242+AS241+AS240+AS236</f>
        <v>0</v>
      </c>
      <c r="AV243" s="272">
        <f>AS243+AS242+AS241+AS240+AS236+AS235+AS234</f>
        <v>0</v>
      </c>
    </row>
    <row r="244" spans="1:48" ht="21.95" customHeight="1" x14ac:dyDescent="0.2">
      <c r="A244" s="104"/>
      <c r="B244" s="31">
        <v>42832</v>
      </c>
      <c r="C244" s="334"/>
      <c r="D244" s="334"/>
      <c r="E244" s="334"/>
      <c r="F244" s="334"/>
      <c r="G244" s="334"/>
      <c r="H244" s="334"/>
      <c r="I244" s="70">
        <f t="shared" si="202"/>
        <v>0</v>
      </c>
      <c r="J244" s="70">
        <f t="shared" si="203"/>
        <v>0</v>
      </c>
      <c r="K244" s="55"/>
      <c r="L244" s="56"/>
      <c r="M244" s="57"/>
      <c r="N244" s="58"/>
      <c r="O244" s="59"/>
      <c r="P244" s="60"/>
      <c r="Q244" s="132"/>
      <c r="R244" s="61"/>
      <c r="S244" s="62"/>
      <c r="T244" s="63"/>
      <c r="U244" s="64"/>
      <c r="V244" s="65"/>
      <c r="W244" s="66"/>
      <c r="X244" s="67"/>
      <c r="Y244" s="68"/>
      <c r="Z244" s="67"/>
      <c r="AA244" s="68"/>
      <c r="AB244" s="67"/>
      <c r="AC244" s="69"/>
      <c r="AD244" s="26"/>
      <c r="AE244" s="26"/>
      <c r="AF244" s="26"/>
      <c r="AG244" s="26"/>
      <c r="AH244" s="26"/>
      <c r="AI244" s="91"/>
      <c r="AJ244" s="26"/>
      <c r="AK244" s="26"/>
      <c r="AL244" s="26"/>
      <c r="AM244" s="26"/>
      <c r="AN244" s="26"/>
      <c r="AO244" s="286">
        <f t="shared" si="204"/>
        <v>0</v>
      </c>
      <c r="AP244" s="294">
        <f t="shared" si="204"/>
        <v>0</v>
      </c>
      <c r="AQ244" s="302">
        <f t="shared" si="204"/>
        <v>0</v>
      </c>
      <c r="AR244" s="310">
        <f t="shared" si="204"/>
        <v>0</v>
      </c>
      <c r="AS244" s="272">
        <f>((((K244*VÁHY!$B$7)+(L244*VÁHY!$C$7)+(M244*VÁHY!$D$7)+(N244*VÁHY!$E$7)+(O244*VÁHY!$F$7)+(P244*VÁHY!$G$7))*VÁHY!$H$7)+((R244*VÁHY!$I$7)+(S244*VÁHY!$J$7)+(T244*VÁHY!$K$7)+(U244*VÁHY!$L$7)+(V244*VÁHY!$M$7)+(W244*VÁHY!$N$7))+(X244*VÁHY!$O$7+Y244*VÁHY!$P$7+Z244*VÁHY!$Q$7+AA244*VÁHY!$R$7+AB244*VÁHY!$S$7+AC244*VÁHY!$T$7)+(AD244*VÁHY!$U$7+AE244*VÁHY!$V$7+AG244*VÁHY!$X$7+AH244*VÁHY!$Y$7))*(1+(AM244*VÁHY!$AD$7))+(AJ244*VÁHY!$AA$7)</f>
        <v>0</v>
      </c>
      <c r="AT244" s="273">
        <f>AS244+AS243+AS242</f>
        <v>0</v>
      </c>
      <c r="AU244" s="272">
        <f t="shared" ref="AU244:AU246" si="205">AS244+AS243+AS242+AS241+AS240</f>
        <v>0</v>
      </c>
      <c r="AV244" s="272">
        <f>AS244+AS243+AS242+AS241+AS240+AS236+AS235</f>
        <v>0</v>
      </c>
    </row>
    <row r="245" spans="1:48" ht="21.95" customHeight="1" x14ac:dyDescent="0.2">
      <c r="A245" s="104"/>
      <c r="B245" s="31">
        <v>42833</v>
      </c>
      <c r="C245" s="334"/>
      <c r="D245" s="334"/>
      <c r="E245" s="334"/>
      <c r="F245" s="334"/>
      <c r="G245" s="334"/>
      <c r="H245" s="334"/>
      <c r="I245" s="70">
        <f t="shared" si="202"/>
        <v>0</v>
      </c>
      <c r="J245" s="70">
        <f t="shared" si="203"/>
        <v>0</v>
      </c>
      <c r="K245" s="55"/>
      <c r="L245" s="56"/>
      <c r="M245" s="57"/>
      <c r="N245" s="58"/>
      <c r="O245" s="59"/>
      <c r="P245" s="60"/>
      <c r="Q245" s="132"/>
      <c r="R245" s="61"/>
      <c r="S245" s="62"/>
      <c r="T245" s="63"/>
      <c r="U245" s="64"/>
      <c r="V245" s="65"/>
      <c r="W245" s="66"/>
      <c r="X245" s="67"/>
      <c r="Y245" s="68"/>
      <c r="Z245" s="67"/>
      <c r="AA245" s="68"/>
      <c r="AB245" s="67"/>
      <c r="AC245" s="69"/>
      <c r="AD245" s="26"/>
      <c r="AE245" s="26"/>
      <c r="AF245" s="26"/>
      <c r="AG245" s="26"/>
      <c r="AH245" s="26"/>
      <c r="AI245" s="91"/>
      <c r="AJ245" s="26"/>
      <c r="AK245" s="26"/>
      <c r="AL245" s="26"/>
      <c r="AM245" s="26"/>
      <c r="AN245" s="26"/>
      <c r="AO245" s="286">
        <f t="shared" si="204"/>
        <v>0</v>
      </c>
      <c r="AP245" s="294">
        <f t="shared" si="204"/>
        <v>0</v>
      </c>
      <c r="AQ245" s="302">
        <f t="shared" si="204"/>
        <v>0</v>
      </c>
      <c r="AR245" s="310">
        <f t="shared" si="204"/>
        <v>0</v>
      </c>
      <c r="AS245" s="272">
        <f>((((K245*VÁHY!$B$7)+(L245*VÁHY!$C$7)+(M245*VÁHY!$D$7)+(N245*VÁHY!$E$7)+(O245*VÁHY!$F$7)+(P245*VÁHY!$G$7))*VÁHY!$H$7)+((R245*VÁHY!$I$7)+(S245*VÁHY!$J$7)+(T245*VÁHY!$K$7)+(U245*VÁHY!$L$7)+(V245*VÁHY!$M$7)+(W245*VÁHY!$N$7))+(X245*VÁHY!$O$7+Y245*VÁHY!$P$7+Z245*VÁHY!$Q$7+AA245*VÁHY!$R$7+AB245*VÁHY!$S$7+AC245*VÁHY!$T$7)+(AD245*VÁHY!$U$7+AE245*VÁHY!$V$7+AG245*VÁHY!$X$7+AH245*VÁHY!$Y$7))*(1+(AM245*VÁHY!$AD$7))+(AJ245*VÁHY!$AA$7)</f>
        <v>0</v>
      </c>
      <c r="AT245" s="273">
        <f>AS245+AS244+AS243</f>
        <v>0</v>
      </c>
      <c r="AU245" s="272">
        <f t="shared" si="205"/>
        <v>0</v>
      </c>
      <c r="AV245" s="272">
        <f>AS245+AS244+AS243+AS242+AS241+AS240+AS236</f>
        <v>0</v>
      </c>
    </row>
    <row r="246" spans="1:48" ht="21.95" customHeight="1" thickBot="1" x14ac:dyDescent="0.25">
      <c r="A246" s="104"/>
      <c r="B246" s="30">
        <v>42834</v>
      </c>
      <c r="C246" s="335"/>
      <c r="D246" s="335"/>
      <c r="E246" s="335"/>
      <c r="F246" s="334"/>
      <c r="G246" s="334"/>
      <c r="H246" s="334"/>
      <c r="I246" s="70">
        <f t="shared" si="202"/>
        <v>0</v>
      </c>
      <c r="J246" s="70">
        <f t="shared" si="203"/>
        <v>0</v>
      </c>
      <c r="K246" s="55"/>
      <c r="L246" s="56"/>
      <c r="M246" s="57"/>
      <c r="N246" s="58"/>
      <c r="O246" s="59"/>
      <c r="P246" s="60"/>
      <c r="Q246" s="132"/>
      <c r="R246" s="61"/>
      <c r="S246" s="62"/>
      <c r="T246" s="63"/>
      <c r="U246" s="64"/>
      <c r="V246" s="65"/>
      <c r="W246" s="66"/>
      <c r="X246" s="67"/>
      <c r="Y246" s="68"/>
      <c r="Z246" s="67"/>
      <c r="AA246" s="68"/>
      <c r="AB246" s="67"/>
      <c r="AC246" s="69"/>
      <c r="AD246" s="26"/>
      <c r="AE246" s="26"/>
      <c r="AF246" s="26"/>
      <c r="AG246" s="26"/>
      <c r="AH246" s="26"/>
      <c r="AI246" s="91"/>
      <c r="AJ246" s="26"/>
      <c r="AK246" s="26"/>
      <c r="AL246" s="26"/>
      <c r="AM246" s="26"/>
      <c r="AN246" s="26"/>
      <c r="AO246" s="286">
        <f t="shared" si="204"/>
        <v>0</v>
      </c>
      <c r="AP246" s="294">
        <f t="shared" si="204"/>
        <v>0</v>
      </c>
      <c r="AQ246" s="302">
        <f t="shared" si="204"/>
        <v>0</v>
      </c>
      <c r="AR246" s="310">
        <f t="shared" si="204"/>
        <v>0</v>
      </c>
      <c r="AS246" s="272">
        <f>((((K246*VÁHY!$B$7)+(L246*VÁHY!$C$7)+(M246*VÁHY!$D$7)+(N246*VÁHY!$E$7)+(O246*VÁHY!$F$7)+(P246*VÁHY!$G$7))*VÁHY!$H$7)+((R246*VÁHY!$I$7)+(S246*VÁHY!$J$7)+(T246*VÁHY!$K$7)+(U246*VÁHY!$L$7)+(V246*VÁHY!$M$7)+(W246*VÁHY!$N$7))+(X246*VÁHY!$O$7+Y246*VÁHY!$P$7+Z246*VÁHY!$Q$7+AA246*VÁHY!$R$7+AB246*VÁHY!$S$7+AC246*VÁHY!$T$7)+(AD246*VÁHY!$U$7+AE246*VÁHY!$V$7+AG246*VÁHY!$X$7+AH246*VÁHY!$Y$7))*(1+(AM246*VÁHY!$AD$7))+(AJ246*VÁHY!$AA$7)</f>
        <v>0</v>
      </c>
      <c r="AT246" s="273">
        <f>AS246+AS245+AS244</f>
        <v>0</v>
      </c>
      <c r="AU246" s="272">
        <f t="shared" si="205"/>
        <v>0</v>
      </c>
      <c r="AV246" s="272">
        <f t="shared" ref="AV246" si="206">AS246+AS245+AS244+AS243+AS242+AS241+AS240</f>
        <v>0</v>
      </c>
    </row>
    <row r="247" spans="1:48" ht="14.25" thickTop="1" thickBot="1" x14ac:dyDescent="0.25">
      <c r="A247" s="105"/>
      <c r="B247" s="106"/>
      <c r="C247" s="114" t="e">
        <f>(L239+M239+N239+S239+T239+U239)/J239</f>
        <v>#DIV/0!</v>
      </c>
      <c r="D247" s="107" t="e">
        <f>(O239+P239+V239+W239+Y239+AA239)/(K239+L239+M239+N239+O239+P239+R239+S239+T239+U239+V239+W239+X239+Y239+Z239+AA239+AB239+AC239)</f>
        <v>#DIV/0!</v>
      </c>
      <c r="E247" s="108" t="e">
        <f>(K239+L239+M239+N239+O239+P239)/J239</f>
        <v>#DIV/0!</v>
      </c>
      <c r="F247" s="109" t="e">
        <f>1-J239/I239</f>
        <v>#DIV/0!</v>
      </c>
      <c r="G247" s="125" t="e">
        <f>Q239/J239</f>
        <v>#DIV/0!</v>
      </c>
      <c r="H247" s="127">
        <f>I239/(MAKROPLAN!E26)</f>
        <v>0</v>
      </c>
      <c r="I247" s="110"/>
      <c r="J247" s="111"/>
      <c r="K247" s="111"/>
      <c r="L247" s="111"/>
      <c r="M247" s="111"/>
      <c r="N247" s="111"/>
      <c r="O247" s="110"/>
      <c r="P247" s="111"/>
      <c r="Q247" s="111"/>
      <c r="R247" s="111"/>
      <c r="S247" s="111"/>
      <c r="T247" s="111"/>
      <c r="U247" s="111"/>
      <c r="V247" s="110"/>
      <c r="W247" s="111"/>
      <c r="X247" s="111"/>
      <c r="Y247" s="111"/>
      <c r="Z247" s="111"/>
      <c r="AA247" s="111"/>
      <c r="AB247" s="110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</row>
    <row r="248" spans="1:48" ht="13.5" thickTop="1" x14ac:dyDescent="0.2">
      <c r="A248" s="112"/>
      <c r="B248" s="106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</row>
    <row r="249" spans="1:48" ht="20.25" x14ac:dyDescent="0.2">
      <c r="A249" s="100"/>
      <c r="B249" s="12"/>
      <c r="C249" s="355" t="s">
        <v>140</v>
      </c>
      <c r="D249" s="355"/>
      <c r="E249" s="355"/>
      <c r="F249" s="355" t="s">
        <v>73</v>
      </c>
      <c r="G249" s="355"/>
      <c r="H249" s="355"/>
      <c r="I249" s="70">
        <f>(K249+L249+M249+N249+O249+P249+R249+S249+T249+U249+V249+W249+AD249+AE249+AG249+(AH249/4)+X249+Y249+Z249+AA249+AB249+AC249)</f>
        <v>0</v>
      </c>
      <c r="J249" s="70">
        <f>(K249+L249+M249+N249+O249+P249+R249+S249+T249+U249+V249+W249)</f>
        <v>0</v>
      </c>
      <c r="K249" s="71">
        <f t="shared" ref="K249:AJ249" si="207">SUM(K250:K256)/60</f>
        <v>0</v>
      </c>
      <c r="L249" s="72">
        <f t="shared" si="207"/>
        <v>0</v>
      </c>
      <c r="M249" s="73">
        <f t="shared" si="207"/>
        <v>0</v>
      </c>
      <c r="N249" s="74">
        <f t="shared" si="207"/>
        <v>0</v>
      </c>
      <c r="O249" s="75">
        <f t="shared" si="207"/>
        <v>0</v>
      </c>
      <c r="P249" s="76">
        <f t="shared" si="207"/>
        <v>0</v>
      </c>
      <c r="Q249" s="130">
        <f t="shared" si="207"/>
        <v>0</v>
      </c>
      <c r="R249" s="77">
        <f t="shared" si="207"/>
        <v>0</v>
      </c>
      <c r="S249" s="78">
        <f t="shared" si="207"/>
        <v>0</v>
      </c>
      <c r="T249" s="79">
        <f t="shared" si="207"/>
        <v>0</v>
      </c>
      <c r="U249" s="80">
        <f t="shared" si="207"/>
        <v>0</v>
      </c>
      <c r="V249" s="81">
        <f t="shared" si="207"/>
        <v>0</v>
      </c>
      <c r="W249" s="82">
        <f t="shared" si="207"/>
        <v>0</v>
      </c>
      <c r="X249" s="83">
        <f t="shared" si="207"/>
        <v>0</v>
      </c>
      <c r="Y249" s="84">
        <f t="shared" si="207"/>
        <v>0</v>
      </c>
      <c r="Z249" s="83">
        <f t="shared" si="207"/>
        <v>0</v>
      </c>
      <c r="AA249" s="84">
        <f t="shared" si="207"/>
        <v>0</v>
      </c>
      <c r="AB249" s="83">
        <f t="shared" si="207"/>
        <v>0</v>
      </c>
      <c r="AC249" s="85">
        <f t="shared" si="207"/>
        <v>0</v>
      </c>
      <c r="AD249" s="86">
        <f t="shared" si="207"/>
        <v>0</v>
      </c>
      <c r="AE249" s="86">
        <f t="shared" si="207"/>
        <v>0</v>
      </c>
      <c r="AF249" s="86">
        <f t="shared" si="207"/>
        <v>0</v>
      </c>
      <c r="AG249" s="86">
        <f t="shared" si="207"/>
        <v>0</v>
      </c>
      <c r="AH249" s="86">
        <f t="shared" si="207"/>
        <v>0</v>
      </c>
      <c r="AI249" s="89">
        <f t="shared" si="207"/>
        <v>0</v>
      </c>
      <c r="AJ249" s="86">
        <f t="shared" si="207"/>
        <v>0</v>
      </c>
      <c r="AK249" s="24">
        <f t="shared" ref="AK249" si="208">SUM(AK250:AK256)</f>
        <v>0</v>
      </c>
      <c r="AL249" s="24">
        <f t="shared" ref="AL249:AN249" si="209">SUM(AL250:AL256)</f>
        <v>0</v>
      </c>
      <c r="AM249" s="24">
        <f t="shared" si="209"/>
        <v>0</v>
      </c>
      <c r="AN249" s="24">
        <f t="shared" si="209"/>
        <v>0</v>
      </c>
      <c r="AO249" s="280">
        <f>VÁHY!$AF$7</f>
        <v>2.5714285714285716</v>
      </c>
      <c r="AP249" s="291">
        <f>VÁHY!$AG$7</f>
        <v>6.7499999999999991</v>
      </c>
      <c r="AQ249" s="299">
        <f>VÁHY!$AH$7</f>
        <v>9.6428571428571406</v>
      </c>
      <c r="AR249" s="307">
        <f>VÁHY!$AI$7</f>
        <v>11.25</v>
      </c>
    </row>
    <row r="250" spans="1:48" ht="21.95" customHeight="1" x14ac:dyDescent="0.2">
      <c r="A250" s="103"/>
      <c r="B250" s="30">
        <v>42835</v>
      </c>
      <c r="C250" s="334"/>
      <c r="D250" s="334"/>
      <c r="E250" s="334"/>
      <c r="F250" s="334"/>
      <c r="G250" s="334"/>
      <c r="H250" s="334"/>
      <c r="I250" s="70">
        <f t="shared" ref="I250:I256" si="210">(K250+L250+M250+N250+O250+P250+R250+S250+T250+U250+V250+W250+AD250+AE250+AG250+(AH250/4)+X250+Y250+Z250+AA250+AB250+AC250)/60</f>
        <v>0</v>
      </c>
      <c r="J250" s="70">
        <f t="shared" ref="J250:J256" si="211">(K250+L250+M250+N250+O250+P250+R250+S250+T250+U250+V250+W250)/60</f>
        <v>0</v>
      </c>
      <c r="K250" s="40"/>
      <c r="L250" s="41"/>
      <c r="M250" s="42"/>
      <c r="N250" s="43"/>
      <c r="O250" s="44"/>
      <c r="P250" s="45"/>
      <c r="Q250" s="131"/>
      <c r="R250" s="46"/>
      <c r="S250" s="47"/>
      <c r="T250" s="48"/>
      <c r="U250" s="49"/>
      <c r="V250" s="50"/>
      <c r="W250" s="51"/>
      <c r="X250" s="52"/>
      <c r="Y250" s="53"/>
      <c r="Z250" s="52"/>
      <c r="AA250" s="53"/>
      <c r="AB250" s="52"/>
      <c r="AC250" s="54"/>
      <c r="AD250" s="25"/>
      <c r="AE250" s="25"/>
      <c r="AF250" s="25"/>
      <c r="AG250" s="25"/>
      <c r="AH250" s="25"/>
      <c r="AI250" s="90"/>
      <c r="AJ250" s="25"/>
      <c r="AK250" s="25"/>
      <c r="AL250" s="25"/>
      <c r="AM250" s="25"/>
      <c r="AN250" s="25"/>
      <c r="AO250" s="286">
        <f t="shared" ref="AO250:AR256" si="212">AS250/60</f>
        <v>0</v>
      </c>
      <c r="AP250" s="294">
        <f t="shared" si="212"/>
        <v>0</v>
      </c>
      <c r="AQ250" s="302">
        <f t="shared" si="212"/>
        <v>0</v>
      </c>
      <c r="AR250" s="310">
        <f t="shared" si="212"/>
        <v>0</v>
      </c>
      <c r="AS250" s="272">
        <f>((((K250*VÁHY!$B$7)+(L250*VÁHY!$C$7)+(M250*VÁHY!$D$7)+(N250*VÁHY!$E$7)+(O250*VÁHY!$F$7)+(P250*VÁHY!$G$7))*VÁHY!$H$7)+((R250*VÁHY!$I$7)+(S250*VÁHY!$J$7)+(T250*VÁHY!$K$7)+(U250*VÁHY!$L$7)+(V250*VÁHY!$M$7)+(W250*VÁHY!$N$7))+(X250*VÁHY!$O$7+Y250*VÁHY!$P$7+Z250*VÁHY!$Q$7+AA250*VÁHY!$R$7+AB250*VÁHY!$S$7+AC250*VÁHY!$T$7)+(AD250*VÁHY!$U$7+AE250*VÁHY!$V$7+AG250*VÁHY!$X$7+AH250*VÁHY!$Y$7))*(1+(AM250*VÁHY!$AD$7))+(AJ250*VÁHY!$AA$7)</f>
        <v>0</v>
      </c>
      <c r="AT250" s="272">
        <f>AS250+AS246+AS245</f>
        <v>0</v>
      </c>
      <c r="AU250" s="272">
        <f>AS250+AS246+AS245+AS244+AS243</f>
        <v>0</v>
      </c>
      <c r="AV250" s="272">
        <f>AS250+AS246+AS245+AS244+AS243+AS242+AS241</f>
        <v>0</v>
      </c>
    </row>
    <row r="251" spans="1:48" ht="21.95" customHeight="1" x14ac:dyDescent="0.2">
      <c r="A251" s="104"/>
      <c r="B251" s="31">
        <v>42836</v>
      </c>
      <c r="C251" s="334"/>
      <c r="D251" s="334"/>
      <c r="E251" s="334"/>
      <c r="F251" s="334"/>
      <c r="G251" s="334"/>
      <c r="H251" s="334"/>
      <c r="I251" s="70">
        <f t="shared" si="210"/>
        <v>0</v>
      </c>
      <c r="J251" s="70">
        <f t="shared" si="211"/>
        <v>0</v>
      </c>
      <c r="K251" s="55"/>
      <c r="L251" s="56"/>
      <c r="M251" s="57"/>
      <c r="N251" s="58"/>
      <c r="O251" s="59"/>
      <c r="P251" s="60"/>
      <c r="Q251" s="132"/>
      <c r="R251" s="61"/>
      <c r="S251" s="62"/>
      <c r="T251" s="63"/>
      <c r="U251" s="64"/>
      <c r="V251" s="65"/>
      <c r="W251" s="66"/>
      <c r="X251" s="67"/>
      <c r="Y251" s="68"/>
      <c r="Z251" s="67"/>
      <c r="AA251" s="68"/>
      <c r="AB251" s="67"/>
      <c r="AC251" s="69"/>
      <c r="AD251" s="26"/>
      <c r="AE251" s="26"/>
      <c r="AF251" s="26"/>
      <c r="AG251" s="26"/>
      <c r="AH251" s="26"/>
      <c r="AI251" s="91"/>
      <c r="AJ251" s="26"/>
      <c r="AK251" s="26"/>
      <c r="AL251" s="26"/>
      <c r="AM251" s="26"/>
      <c r="AN251" s="26"/>
      <c r="AO251" s="286">
        <f t="shared" si="212"/>
        <v>0</v>
      </c>
      <c r="AP251" s="294">
        <f t="shared" si="212"/>
        <v>0</v>
      </c>
      <c r="AQ251" s="302">
        <f t="shared" si="212"/>
        <v>0</v>
      </c>
      <c r="AR251" s="310">
        <f t="shared" si="212"/>
        <v>0</v>
      </c>
      <c r="AS251" s="272">
        <f>((((K251*VÁHY!$B$7)+(L251*VÁHY!$C$7)+(M251*VÁHY!$D$7)+(N251*VÁHY!$E$7)+(O251*VÁHY!$F$7)+(P251*VÁHY!$G$7))*VÁHY!$H$7)+((R251*VÁHY!$I$7)+(S251*VÁHY!$J$7)+(T251*VÁHY!$K$7)+(U251*VÁHY!$L$7)+(V251*VÁHY!$M$7)+(W251*VÁHY!$N$7))+(X251*VÁHY!$O$7+Y251*VÁHY!$P$7+Z251*VÁHY!$Q$7+AA251*VÁHY!$R$7+AB251*VÁHY!$S$7+AC251*VÁHY!$T$7)+(AD251*VÁHY!$U$7+AE251*VÁHY!$V$7+AG251*VÁHY!$X$7+AH251*VÁHY!$Y$7))*(1+(AM251*VÁHY!$AD$7))+(AJ251*VÁHY!$AA$7)</f>
        <v>0</v>
      </c>
      <c r="AT251" s="273">
        <f>AS251+AS250+AS246</f>
        <v>0</v>
      </c>
      <c r="AU251" s="272">
        <f>AS251+AS250+AS246+AS245+AS244</f>
        <v>0</v>
      </c>
      <c r="AV251" s="272">
        <f>AS251+AS250+AS246+AS245+AS244+AS243+AS242</f>
        <v>0</v>
      </c>
    </row>
    <row r="252" spans="1:48" ht="21.95" customHeight="1" x14ac:dyDescent="0.2">
      <c r="A252" s="104"/>
      <c r="B252" s="31">
        <v>42837</v>
      </c>
      <c r="C252" s="334"/>
      <c r="D252" s="334"/>
      <c r="E252" s="334"/>
      <c r="F252" s="334"/>
      <c r="G252" s="334"/>
      <c r="H252" s="334"/>
      <c r="I252" s="70">
        <f t="shared" si="210"/>
        <v>0</v>
      </c>
      <c r="J252" s="70">
        <f t="shared" si="211"/>
        <v>0</v>
      </c>
      <c r="K252" s="55"/>
      <c r="L252" s="56"/>
      <c r="M252" s="57"/>
      <c r="N252" s="58"/>
      <c r="O252" s="59"/>
      <c r="P252" s="60"/>
      <c r="Q252" s="132"/>
      <c r="R252" s="61"/>
      <c r="S252" s="62"/>
      <c r="T252" s="63"/>
      <c r="U252" s="64"/>
      <c r="V252" s="65"/>
      <c r="W252" s="66"/>
      <c r="X252" s="67"/>
      <c r="Y252" s="68"/>
      <c r="Z252" s="67"/>
      <c r="AA252" s="68"/>
      <c r="AB252" s="67"/>
      <c r="AC252" s="69"/>
      <c r="AD252" s="26"/>
      <c r="AE252" s="26"/>
      <c r="AF252" s="26"/>
      <c r="AG252" s="26"/>
      <c r="AH252" s="26"/>
      <c r="AI252" s="91"/>
      <c r="AJ252" s="26"/>
      <c r="AK252" s="26"/>
      <c r="AL252" s="26"/>
      <c r="AM252" s="26"/>
      <c r="AN252" s="26"/>
      <c r="AO252" s="286">
        <f t="shared" si="212"/>
        <v>0</v>
      </c>
      <c r="AP252" s="294">
        <f t="shared" si="212"/>
        <v>0</v>
      </c>
      <c r="AQ252" s="302">
        <f t="shared" si="212"/>
        <v>0</v>
      </c>
      <c r="AR252" s="310">
        <f t="shared" si="212"/>
        <v>0</v>
      </c>
      <c r="AS252" s="272">
        <f>((((K252*VÁHY!$B$7)+(L252*VÁHY!$C$7)+(M252*VÁHY!$D$7)+(N252*VÁHY!$E$7)+(O252*VÁHY!$F$7)+(P252*VÁHY!$G$7))*VÁHY!$H$7)+((R252*VÁHY!$I$7)+(S252*VÁHY!$J$7)+(T252*VÁHY!$K$7)+(U252*VÁHY!$L$7)+(V252*VÁHY!$M$7)+(W252*VÁHY!$N$7))+(X252*VÁHY!$O$7+Y252*VÁHY!$P$7+Z252*VÁHY!$Q$7+AA252*VÁHY!$R$7+AB252*VÁHY!$S$7+AC252*VÁHY!$T$7)+(AD252*VÁHY!$U$7+AE252*VÁHY!$V$7+AG252*VÁHY!$X$7+AH252*VÁHY!$Y$7))*(1+(AM252*VÁHY!$AD$7))+(AJ252*VÁHY!$AA$7)</f>
        <v>0</v>
      </c>
      <c r="AT252" s="273">
        <f>AS252+AS251+AS250</f>
        <v>0</v>
      </c>
      <c r="AU252" s="272">
        <f>AS252+AS251+AS250+AS246+AS245</f>
        <v>0</v>
      </c>
      <c r="AV252" s="272">
        <f>AS252+AS251+AS250+AS246+AS245+AS244+AS243</f>
        <v>0</v>
      </c>
    </row>
    <row r="253" spans="1:48" ht="21.95" customHeight="1" x14ac:dyDescent="0.2">
      <c r="A253" s="104"/>
      <c r="B253" s="30">
        <v>42838</v>
      </c>
      <c r="C253" s="334"/>
      <c r="D253" s="334"/>
      <c r="E253" s="334"/>
      <c r="F253" s="334"/>
      <c r="G253" s="334"/>
      <c r="H253" s="334"/>
      <c r="I253" s="70">
        <f t="shared" si="210"/>
        <v>0</v>
      </c>
      <c r="J253" s="70">
        <f t="shared" si="211"/>
        <v>0</v>
      </c>
      <c r="K253" s="55"/>
      <c r="L253" s="56"/>
      <c r="M253" s="57"/>
      <c r="N253" s="58"/>
      <c r="O253" s="59"/>
      <c r="P253" s="60"/>
      <c r="Q253" s="132"/>
      <c r="R253" s="61"/>
      <c r="S253" s="62"/>
      <c r="T253" s="63"/>
      <c r="U253" s="64"/>
      <c r="V253" s="65"/>
      <c r="W253" s="66"/>
      <c r="X253" s="67"/>
      <c r="Y253" s="68"/>
      <c r="Z253" s="67"/>
      <c r="AA253" s="68"/>
      <c r="AB253" s="67"/>
      <c r="AC253" s="69"/>
      <c r="AD253" s="26"/>
      <c r="AE253" s="26"/>
      <c r="AF253" s="26"/>
      <c r="AG253" s="26"/>
      <c r="AH253" s="26"/>
      <c r="AI253" s="91"/>
      <c r="AJ253" s="26"/>
      <c r="AK253" s="26"/>
      <c r="AL253" s="26"/>
      <c r="AM253" s="26"/>
      <c r="AN253" s="26"/>
      <c r="AO253" s="286">
        <f t="shared" si="212"/>
        <v>0</v>
      </c>
      <c r="AP253" s="294">
        <f t="shared" si="212"/>
        <v>0</v>
      </c>
      <c r="AQ253" s="302">
        <f t="shared" si="212"/>
        <v>0</v>
      </c>
      <c r="AR253" s="310">
        <f t="shared" si="212"/>
        <v>0</v>
      </c>
      <c r="AS253" s="272">
        <f>((((K253*VÁHY!$B$7)+(L253*VÁHY!$C$7)+(M253*VÁHY!$D$7)+(N253*VÁHY!$E$7)+(O253*VÁHY!$F$7)+(P253*VÁHY!$G$7))*VÁHY!$H$7)+((R253*VÁHY!$I$7)+(S253*VÁHY!$J$7)+(T253*VÁHY!$K$7)+(U253*VÁHY!$L$7)+(V253*VÁHY!$M$7)+(W253*VÁHY!$N$7))+(X253*VÁHY!$O$7+Y253*VÁHY!$P$7+Z253*VÁHY!$Q$7+AA253*VÁHY!$R$7+AB253*VÁHY!$S$7+AC253*VÁHY!$T$7)+(AD253*VÁHY!$U$7+AE253*VÁHY!$V$7+AG253*VÁHY!$X$7+AH253*VÁHY!$Y$7))*(1+(AM253*VÁHY!$AD$7))+(AJ253*VÁHY!$AA$7)</f>
        <v>0</v>
      </c>
      <c r="AT253" s="273">
        <f>AS253+AS252+AS251</f>
        <v>0</v>
      </c>
      <c r="AU253" s="272">
        <f>AS253+AS252+AS251+AS250+AS246</f>
        <v>0</v>
      </c>
      <c r="AV253" s="272">
        <f>AS253+AS252+AS251+AS250+AS246+AS245+AS244</f>
        <v>0</v>
      </c>
    </row>
    <row r="254" spans="1:48" ht="21.95" customHeight="1" x14ac:dyDescent="0.2">
      <c r="A254" s="104"/>
      <c r="B254" s="31">
        <v>42839</v>
      </c>
      <c r="C254" s="334"/>
      <c r="D254" s="334"/>
      <c r="E254" s="334"/>
      <c r="F254" s="334"/>
      <c r="G254" s="334"/>
      <c r="H254" s="334"/>
      <c r="I254" s="70">
        <f t="shared" si="210"/>
        <v>0</v>
      </c>
      <c r="J254" s="70">
        <f t="shared" si="211"/>
        <v>0</v>
      </c>
      <c r="K254" s="55"/>
      <c r="L254" s="56"/>
      <c r="M254" s="57"/>
      <c r="N254" s="58"/>
      <c r="O254" s="59"/>
      <c r="P254" s="60"/>
      <c r="Q254" s="132"/>
      <c r="R254" s="61"/>
      <c r="S254" s="62"/>
      <c r="T254" s="63"/>
      <c r="U254" s="64"/>
      <c r="V254" s="65"/>
      <c r="W254" s="66"/>
      <c r="X254" s="67"/>
      <c r="Y254" s="68"/>
      <c r="Z254" s="67"/>
      <c r="AA254" s="68"/>
      <c r="AB254" s="67"/>
      <c r="AC254" s="69"/>
      <c r="AD254" s="26"/>
      <c r="AE254" s="26"/>
      <c r="AF254" s="26"/>
      <c r="AG254" s="26"/>
      <c r="AH254" s="26"/>
      <c r="AI254" s="91"/>
      <c r="AJ254" s="26"/>
      <c r="AK254" s="26"/>
      <c r="AL254" s="26"/>
      <c r="AM254" s="26"/>
      <c r="AN254" s="26"/>
      <c r="AO254" s="286">
        <f t="shared" si="212"/>
        <v>0</v>
      </c>
      <c r="AP254" s="294">
        <f t="shared" si="212"/>
        <v>0</v>
      </c>
      <c r="AQ254" s="302">
        <f t="shared" si="212"/>
        <v>0</v>
      </c>
      <c r="AR254" s="310">
        <f t="shared" si="212"/>
        <v>0</v>
      </c>
      <c r="AS254" s="272">
        <f>((((K254*VÁHY!$B$7)+(L254*VÁHY!$C$7)+(M254*VÁHY!$D$7)+(N254*VÁHY!$E$7)+(O254*VÁHY!$F$7)+(P254*VÁHY!$G$7))*VÁHY!$H$7)+((R254*VÁHY!$I$7)+(S254*VÁHY!$J$7)+(T254*VÁHY!$K$7)+(U254*VÁHY!$L$7)+(V254*VÁHY!$M$7)+(W254*VÁHY!$N$7))+(X254*VÁHY!$O$7+Y254*VÁHY!$P$7+Z254*VÁHY!$Q$7+AA254*VÁHY!$R$7+AB254*VÁHY!$S$7+AC254*VÁHY!$T$7)+(AD254*VÁHY!$U$7+AE254*VÁHY!$V$7+AG254*VÁHY!$X$7+AH254*VÁHY!$Y$7))*(1+(AM254*VÁHY!$AD$7))+(AJ254*VÁHY!$AA$7)</f>
        <v>0</v>
      </c>
      <c r="AT254" s="273">
        <f>AS254+AS253+AS252</f>
        <v>0</v>
      </c>
      <c r="AU254" s="272">
        <f t="shared" ref="AU254:AU256" si="213">AS254+AS253+AS252+AS251+AS250</f>
        <v>0</v>
      </c>
      <c r="AV254" s="272">
        <f>AS254+AS253+AS252+AS251+AS250+AS246+AS245</f>
        <v>0</v>
      </c>
    </row>
    <row r="255" spans="1:48" ht="21.95" customHeight="1" x14ac:dyDescent="0.2">
      <c r="A255" s="104"/>
      <c r="B255" s="31">
        <v>42840</v>
      </c>
      <c r="C255" s="334"/>
      <c r="D255" s="334"/>
      <c r="E255" s="334"/>
      <c r="F255" s="334"/>
      <c r="G255" s="334"/>
      <c r="H255" s="334"/>
      <c r="I255" s="70">
        <f t="shared" si="210"/>
        <v>0</v>
      </c>
      <c r="J255" s="70">
        <f t="shared" si="211"/>
        <v>0</v>
      </c>
      <c r="K255" s="55"/>
      <c r="L255" s="56"/>
      <c r="M255" s="57"/>
      <c r="N255" s="58"/>
      <c r="O255" s="59"/>
      <c r="P255" s="60"/>
      <c r="Q255" s="132"/>
      <c r="R255" s="61"/>
      <c r="S255" s="62"/>
      <c r="T255" s="63"/>
      <c r="U255" s="64"/>
      <c r="V255" s="65"/>
      <c r="W255" s="66"/>
      <c r="X255" s="67"/>
      <c r="Y255" s="68"/>
      <c r="Z255" s="67"/>
      <c r="AA255" s="68"/>
      <c r="AB255" s="67"/>
      <c r="AC255" s="69"/>
      <c r="AD255" s="26"/>
      <c r="AE255" s="26"/>
      <c r="AF255" s="26"/>
      <c r="AG255" s="26"/>
      <c r="AH255" s="26"/>
      <c r="AI255" s="91"/>
      <c r="AJ255" s="26"/>
      <c r="AK255" s="26"/>
      <c r="AL255" s="26"/>
      <c r="AM255" s="26"/>
      <c r="AN255" s="26"/>
      <c r="AO255" s="286">
        <f t="shared" si="212"/>
        <v>0</v>
      </c>
      <c r="AP255" s="294">
        <f t="shared" si="212"/>
        <v>0</v>
      </c>
      <c r="AQ255" s="302">
        <f t="shared" si="212"/>
        <v>0</v>
      </c>
      <c r="AR255" s="310">
        <f t="shared" si="212"/>
        <v>0</v>
      </c>
      <c r="AS255" s="272">
        <f>((((K255*VÁHY!$B$7)+(L255*VÁHY!$C$7)+(M255*VÁHY!$D$7)+(N255*VÁHY!$E$7)+(O255*VÁHY!$F$7)+(P255*VÁHY!$G$7))*VÁHY!$H$7)+((R255*VÁHY!$I$7)+(S255*VÁHY!$J$7)+(T255*VÁHY!$K$7)+(U255*VÁHY!$L$7)+(V255*VÁHY!$M$7)+(W255*VÁHY!$N$7))+(X255*VÁHY!$O$7+Y255*VÁHY!$P$7+Z255*VÁHY!$Q$7+AA255*VÁHY!$R$7+AB255*VÁHY!$S$7+AC255*VÁHY!$T$7)+(AD255*VÁHY!$U$7+AE255*VÁHY!$V$7+AG255*VÁHY!$X$7+AH255*VÁHY!$Y$7))*(1+(AM255*VÁHY!$AD$7))+(AJ255*VÁHY!$AA$7)</f>
        <v>0</v>
      </c>
      <c r="AT255" s="273">
        <f>AS255+AS254+AS253</f>
        <v>0</v>
      </c>
      <c r="AU255" s="272">
        <f t="shared" si="213"/>
        <v>0</v>
      </c>
      <c r="AV255" s="272">
        <f>AS255+AS254+AS253+AS252+AS251+AS250+AS246</f>
        <v>0</v>
      </c>
    </row>
    <row r="256" spans="1:48" ht="21.95" customHeight="1" thickBot="1" x14ac:dyDescent="0.25">
      <c r="A256" s="104"/>
      <c r="B256" s="30">
        <v>42841</v>
      </c>
      <c r="C256" s="335"/>
      <c r="D256" s="335"/>
      <c r="E256" s="335"/>
      <c r="F256" s="334"/>
      <c r="G256" s="334"/>
      <c r="H256" s="334"/>
      <c r="I256" s="70">
        <f t="shared" si="210"/>
        <v>0</v>
      </c>
      <c r="J256" s="70">
        <f t="shared" si="211"/>
        <v>0</v>
      </c>
      <c r="K256" s="55"/>
      <c r="L256" s="56"/>
      <c r="M256" s="57"/>
      <c r="N256" s="58"/>
      <c r="O256" s="59"/>
      <c r="P256" s="60"/>
      <c r="Q256" s="132"/>
      <c r="R256" s="61"/>
      <c r="S256" s="62"/>
      <c r="T256" s="63"/>
      <c r="U256" s="64"/>
      <c r="V256" s="65"/>
      <c r="W256" s="66"/>
      <c r="X256" s="67"/>
      <c r="Y256" s="68"/>
      <c r="Z256" s="67"/>
      <c r="AA256" s="68"/>
      <c r="AB256" s="67"/>
      <c r="AC256" s="69"/>
      <c r="AD256" s="26"/>
      <c r="AE256" s="26"/>
      <c r="AF256" s="26"/>
      <c r="AG256" s="26"/>
      <c r="AH256" s="26"/>
      <c r="AI256" s="91"/>
      <c r="AJ256" s="26"/>
      <c r="AK256" s="26"/>
      <c r="AL256" s="26"/>
      <c r="AM256" s="26"/>
      <c r="AN256" s="26"/>
      <c r="AO256" s="286">
        <f t="shared" si="212"/>
        <v>0</v>
      </c>
      <c r="AP256" s="294">
        <f t="shared" si="212"/>
        <v>0</v>
      </c>
      <c r="AQ256" s="302">
        <f t="shared" si="212"/>
        <v>0</v>
      </c>
      <c r="AR256" s="310">
        <f t="shared" si="212"/>
        <v>0</v>
      </c>
      <c r="AS256" s="272">
        <f>((((K256*VÁHY!$B$7)+(L256*VÁHY!$C$7)+(M256*VÁHY!$D$7)+(N256*VÁHY!$E$7)+(O256*VÁHY!$F$7)+(P256*VÁHY!$G$7))*VÁHY!$H$7)+((R256*VÁHY!$I$7)+(S256*VÁHY!$J$7)+(T256*VÁHY!$K$7)+(U256*VÁHY!$L$7)+(V256*VÁHY!$M$7)+(W256*VÁHY!$N$7))+(X256*VÁHY!$O$7+Y256*VÁHY!$P$7+Z256*VÁHY!$Q$7+AA256*VÁHY!$R$7+AB256*VÁHY!$S$7+AC256*VÁHY!$T$7)+(AD256*VÁHY!$U$7+AE256*VÁHY!$V$7+AG256*VÁHY!$X$7+AH256*VÁHY!$Y$7))*(1+(AM256*VÁHY!$AD$7))+(AJ256*VÁHY!$AA$7)</f>
        <v>0</v>
      </c>
      <c r="AT256" s="273">
        <f>AS256+AS255+AS254</f>
        <v>0</v>
      </c>
      <c r="AU256" s="272">
        <f t="shared" si="213"/>
        <v>0</v>
      </c>
      <c r="AV256" s="272">
        <f t="shared" ref="AV256" si="214">AS256+AS255+AS254+AS253+AS252+AS251+AS250</f>
        <v>0</v>
      </c>
    </row>
    <row r="257" spans="1:48" ht="14.25" thickTop="1" thickBot="1" x14ac:dyDescent="0.25">
      <c r="A257" s="105"/>
      <c r="B257" s="106"/>
      <c r="C257" s="114" t="e">
        <f>(L249+M249+N249+S249+T249+U249)/J249</f>
        <v>#DIV/0!</v>
      </c>
      <c r="D257" s="107" t="e">
        <f>(O249+P249+V249+W249+Y249+AA249)/(K249+L249+M249+N249+O249+P249+R249+S249+T249+U249+V249+W249+X249+Y249+Z249+AA249+AB249+AC249)</f>
        <v>#DIV/0!</v>
      </c>
      <c r="E257" s="108" t="e">
        <f>(K249+L249+M249+N249+O249+P249)/J249</f>
        <v>#DIV/0!</v>
      </c>
      <c r="F257" s="109" t="e">
        <f>1-J249/I249</f>
        <v>#DIV/0!</v>
      </c>
      <c r="G257" s="125" t="e">
        <f>Q249/J249</f>
        <v>#DIV/0!</v>
      </c>
      <c r="H257" s="127">
        <f>I249/(MAKROPLAN!E27)</f>
        <v>0</v>
      </c>
      <c r="I257" s="110"/>
      <c r="J257" s="111"/>
      <c r="K257" s="111"/>
      <c r="L257" s="111"/>
      <c r="M257" s="111"/>
      <c r="N257" s="111"/>
      <c r="O257" s="110"/>
      <c r="P257" s="111"/>
      <c r="Q257" s="111"/>
      <c r="R257" s="111"/>
      <c r="S257" s="111"/>
      <c r="T257" s="111"/>
      <c r="U257" s="111"/>
      <c r="V257" s="110"/>
      <c r="W257" s="111"/>
      <c r="X257" s="111"/>
      <c r="Y257" s="111"/>
      <c r="Z257" s="111"/>
      <c r="AA257" s="111"/>
      <c r="AB257" s="110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</row>
    <row r="258" spans="1:48" ht="13.5" thickTop="1" x14ac:dyDescent="0.2">
      <c r="B258" s="106"/>
    </row>
    <row r="259" spans="1:48" s="9" customFormat="1" ht="21.95" customHeight="1" x14ac:dyDescent="0.2">
      <c r="A259" s="100"/>
      <c r="B259" s="12"/>
      <c r="C259" s="355" t="s">
        <v>141</v>
      </c>
      <c r="D259" s="355"/>
      <c r="E259" s="355"/>
      <c r="F259" s="355" t="s">
        <v>52</v>
      </c>
      <c r="G259" s="355"/>
      <c r="H259" s="355"/>
      <c r="I259" s="70">
        <f>(K259+L259+M259+N259+O259+P259+R259+S259+T259+U259+V259+W259+AD259+AE259+AG259+(AH259/4)+X259+Y259+Z259+AA259+AB259+AC259)</f>
        <v>0</v>
      </c>
      <c r="J259" s="70">
        <f>(K259+L259+M259+N259+O259+P259+R259+S259+T259+U259+V259+W259)</f>
        <v>0</v>
      </c>
      <c r="K259" s="71">
        <f t="shared" ref="K259:AJ259" si="215">SUM(K260:K266)/60</f>
        <v>0</v>
      </c>
      <c r="L259" s="72">
        <f t="shared" si="215"/>
        <v>0</v>
      </c>
      <c r="M259" s="73">
        <f t="shared" si="215"/>
        <v>0</v>
      </c>
      <c r="N259" s="74">
        <f t="shared" si="215"/>
        <v>0</v>
      </c>
      <c r="O259" s="75">
        <f t="shared" si="215"/>
        <v>0</v>
      </c>
      <c r="P259" s="76">
        <f t="shared" si="215"/>
        <v>0</v>
      </c>
      <c r="Q259" s="130">
        <f t="shared" si="215"/>
        <v>0</v>
      </c>
      <c r="R259" s="77">
        <f t="shared" si="215"/>
        <v>0</v>
      </c>
      <c r="S259" s="78">
        <f t="shared" si="215"/>
        <v>0</v>
      </c>
      <c r="T259" s="79">
        <f t="shared" si="215"/>
        <v>0</v>
      </c>
      <c r="U259" s="80">
        <f t="shared" si="215"/>
        <v>0</v>
      </c>
      <c r="V259" s="81">
        <f t="shared" si="215"/>
        <v>0</v>
      </c>
      <c r="W259" s="82">
        <f t="shared" si="215"/>
        <v>0</v>
      </c>
      <c r="X259" s="83">
        <f t="shared" si="215"/>
        <v>0</v>
      </c>
      <c r="Y259" s="84">
        <f t="shared" si="215"/>
        <v>0</v>
      </c>
      <c r="Z259" s="83">
        <f t="shared" si="215"/>
        <v>0</v>
      </c>
      <c r="AA259" s="84">
        <f t="shared" si="215"/>
        <v>0</v>
      </c>
      <c r="AB259" s="83">
        <f t="shared" si="215"/>
        <v>0</v>
      </c>
      <c r="AC259" s="85">
        <f t="shared" si="215"/>
        <v>0</v>
      </c>
      <c r="AD259" s="86">
        <f t="shared" si="215"/>
        <v>0</v>
      </c>
      <c r="AE259" s="86">
        <f t="shared" si="215"/>
        <v>0</v>
      </c>
      <c r="AF259" s="86">
        <f t="shared" si="215"/>
        <v>0</v>
      </c>
      <c r="AG259" s="86">
        <f t="shared" si="215"/>
        <v>0</v>
      </c>
      <c r="AH259" s="86">
        <f t="shared" si="215"/>
        <v>0</v>
      </c>
      <c r="AI259" s="89">
        <f t="shared" si="215"/>
        <v>0</v>
      </c>
      <c r="AJ259" s="86">
        <f t="shared" si="215"/>
        <v>0</v>
      </c>
      <c r="AK259" s="24">
        <f t="shared" ref="AK259:AN259" si="216">SUM(AK260:AK266)</f>
        <v>0</v>
      </c>
      <c r="AL259" s="24">
        <f t="shared" si="216"/>
        <v>0</v>
      </c>
      <c r="AM259" s="24">
        <f t="shared" si="216"/>
        <v>0</v>
      </c>
      <c r="AN259" s="24">
        <f t="shared" si="216"/>
        <v>0</v>
      </c>
      <c r="AO259" s="280">
        <f>VÁHY!$AF$7</f>
        <v>2.5714285714285716</v>
      </c>
      <c r="AP259" s="291">
        <f>VÁHY!$AG$7</f>
        <v>6.7499999999999991</v>
      </c>
      <c r="AQ259" s="299">
        <f>VÁHY!$AH$7</f>
        <v>9.6428571428571406</v>
      </c>
      <c r="AR259" s="307">
        <f>VÁHY!$AI$7</f>
        <v>11.25</v>
      </c>
      <c r="AS259" s="266"/>
      <c r="AT259" s="267"/>
      <c r="AU259" s="267"/>
      <c r="AV259" s="267"/>
    </row>
    <row r="260" spans="1:48" s="11" customFormat="1" ht="21.95" customHeight="1" x14ac:dyDescent="0.2">
      <c r="A260" s="103"/>
      <c r="B260" s="30">
        <v>42842</v>
      </c>
      <c r="C260" s="334"/>
      <c r="D260" s="334"/>
      <c r="E260" s="334"/>
      <c r="F260" s="334"/>
      <c r="G260" s="334"/>
      <c r="H260" s="334"/>
      <c r="I260" s="70">
        <f t="shared" ref="I260:I266" si="217">(K260+L260+M260+N260+O260+P260+R260+S260+T260+U260+V260+W260+AD260+AE260+AG260+(AH260/4)+X260+Y260+Z260+AA260+AB260+AC260)/60</f>
        <v>0</v>
      </c>
      <c r="J260" s="70">
        <f t="shared" ref="J260:J266" si="218">(K260+L260+M260+N260+O260+P260+R260+S260+T260+U260+V260+W260)/60</f>
        <v>0</v>
      </c>
      <c r="K260" s="40"/>
      <c r="L260" s="41"/>
      <c r="M260" s="42"/>
      <c r="N260" s="43"/>
      <c r="O260" s="44"/>
      <c r="P260" s="45"/>
      <c r="Q260" s="131"/>
      <c r="R260" s="46"/>
      <c r="S260" s="47"/>
      <c r="T260" s="48"/>
      <c r="U260" s="49"/>
      <c r="V260" s="50"/>
      <c r="W260" s="51"/>
      <c r="X260" s="52"/>
      <c r="Y260" s="53"/>
      <c r="Z260" s="52"/>
      <c r="AA260" s="53"/>
      <c r="AB260" s="52"/>
      <c r="AC260" s="54"/>
      <c r="AD260" s="25"/>
      <c r="AE260" s="25"/>
      <c r="AF260" s="25"/>
      <c r="AG260" s="25"/>
      <c r="AH260" s="25"/>
      <c r="AI260" s="90"/>
      <c r="AJ260" s="25"/>
      <c r="AK260" s="25"/>
      <c r="AL260" s="25"/>
      <c r="AM260" s="25"/>
      <c r="AN260" s="25"/>
      <c r="AO260" s="286">
        <f t="shared" ref="AO260:AR266" si="219">AS260/60</f>
        <v>0</v>
      </c>
      <c r="AP260" s="294">
        <f t="shared" si="219"/>
        <v>0</v>
      </c>
      <c r="AQ260" s="302">
        <f t="shared" si="219"/>
        <v>0</v>
      </c>
      <c r="AR260" s="310">
        <f t="shared" si="219"/>
        <v>0</v>
      </c>
      <c r="AS260" s="272">
        <f>((((K260*VÁHY!$B$7)+(L260*VÁHY!$C$7)+(M260*VÁHY!$D$7)+(N260*VÁHY!$E$7)+(O260*VÁHY!$F$7)+(P260*VÁHY!$G$7))*VÁHY!$H$7)+((R260*VÁHY!$I$7)+(S260*VÁHY!$J$7)+(T260*VÁHY!$K$7)+(U260*VÁHY!$L$7)+(V260*VÁHY!$M$7)+(W260*VÁHY!$N$7))+(X260*VÁHY!$O$7+Y260*VÁHY!$P$7+Z260*VÁHY!$Q$7+AA260*VÁHY!$R$7+AB260*VÁHY!$S$7+AC260*VÁHY!$T$7)+(AD260*VÁHY!$U$7+AE260*VÁHY!$V$7+AG260*VÁHY!$X$7+AH260*VÁHY!$Y$7))*(1+(AM260*VÁHY!$AD$7))+(AJ260*VÁHY!$AA$7)</f>
        <v>0</v>
      </c>
      <c r="AT260" s="272">
        <f>AS260+AS256+AS255</f>
        <v>0</v>
      </c>
      <c r="AU260" s="272">
        <f>AS260+AS256+AS255+AS254+AS253</f>
        <v>0</v>
      </c>
      <c r="AV260" s="272">
        <f>AS260+AS256+AS255+AS254+AS253+AS252+AS251</f>
        <v>0</v>
      </c>
    </row>
    <row r="261" spans="1:48" s="10" customFormat="1" ht="21.95" customHeight="1" x14ac:dyDescent="0.2">
      <c r="A261" s="104"/>
      <c r="B261" s="31">
        <v>42843</v>
      </c>
      <c r="C261" s="334"/>
      <c r="D261" s="334"/>
      <c r="E261" s="334"/>
      <c r="F261" s="334"/>
      <c r="G261" s="334"/>
      <c r="H261" s="334"/>
      <c r="I261" s="70">
        <f t="shared" si="217"/>
        <v>0</v>
      </c>
      <c r="J261" s="70">
        <f t="shared" si="218"/>
        <v>0</v>
      </c>
      <c r="K261" s="55"/>
      <c r="L261" s="56"/>
      <c r="M261" s="57"/>
      <c r="N261" s="58"/>
      <c r="O261" s="59"/>
      <c r="P261" s="60"/>
      <c r="Q261" s="132"/>
      <c r="R261" s="61"/>
      <c r="S261" s="62"/>
      <c r="T261" s="63"/>
      <c r="U261" s="64"/>
      <c r="V261" s="65"/>
      <c r="W261" s="66"/>
      <c r="X261" s="67"/>
      <c r="Y261" s="68"/>
      <c r="Z261" s="67"/>
      <c r="AA261" s="68"/>
      <c r="AB261" s="67"/>
      <c r="AC261" s="69"/>
      <c r="AD261" s="26"/>
      <c r="AE261" s="26"/>
      <c r="AF261" s="26"/>
      <c r="AG261" s="26"/>
      <c r="AH261" s="26"/>
      <c r="AI261" s="91"/>
      <c r="AJ261" s="26"/>
      <c r="AK261" s="26"/>
      <c r="AL261" s="26"/>
      <c r="AM261" s="26"/>
      <c r="AN261" s="26"/>
      <c r="AO261" s="286">
        <f t="shared" si="219"/>
        <v>0</v>
      </c>
      <c r="AP261" s="294">
        <f t="shared" si="219"/>
        <v>0</v>
      </c>
      <c r="AQ261" s="302">
        <f t="shared" si="219"/>
        <v>0</v>
      </c>
      <c r="AR261" s="310">
        <f t="shared" si="219"/>
        <v>0</v>
      </c>
      <c r="AS261" s="272">
        <f>((((K261*VÁHY!$B$7)+(L261*VÁHY!$C$7)+(M261*VÁHY!$D$7)+(N261*VÁHY!$E$7)+(O261*VÁHY!$F$7)+(P261*VÁHY!$G$7))*VÁHY!$H$7)+((R261*VÁHY!$I$7)+(S261*VÁHY!$J$7)+(T261*VÁHY!$K$7)+(U261*VÁHY!$L$7)+(V261*VÁHY!$M$7)+(W261*VÁHY!$N$7))+(X261*VÁHY!$O$7+Y261*VÁHY!$P$7+Z261*VÁHY!$Q$7+AA261*VÁHY!$R$7+AB261*VÁHY!$S$7+AC261*VÁHY!$T$7)+(AD261*VÁHY!$U$7+AE261*VÁHY!$V$7+AG261*VÁHY!$X$7+AH261*VÁHY!$Y$7))*(1+(AM261*VÁHY!$AD$7))+(AJ261*VÁHY!$AA$7)</f>
        <v>0</v>
      </c>
      <c r="AT261" s="273">
        <f>AS261+AS260+AS256</f>
        <v>0</v>
      </c>
      <c r="AU261" s="272">
        <f>AS261+AS260+AS256+AS255+AS254</f>
        <v>0</v>
      </c>
      <c r="AV261" s="272">
        <f>AS261+AS260+AS256+AS255+AS254+AS253+AS252</f>
        <v>0</v>
      </c>
    </row>
    <row r="262" spans="1:48" s="10" customFormat="1" ht="21.95" customHeight="1" x14ac:dyDescent="0.2">
      <c r="A262" s="104"/>
      <c r="B262" s="31">
        <v>42844</v>
      </c>
      <c r="C262" s="334"/>
      <c r="D262" s="334"/>
      <c r="E262" s="334"/>
      <c r="F262" s="334"/>
      <c r="G262" s="334"/>
      <c r="H262" s="334"/>
      <c r="I262" s="70">
        <f t="shared" si="217"/>
        <v>0</v>
      </c>
      <c r="J262" s="70">
        <f t="shared" si="218"/>
        <v>0</v>
      </c>
      <c r="K262" s="55"/>
      <c r="L262" s="56"/>
      <c r="M262" s="57"/>
      <c r="N262" s="58"/>
      <c r="O262" s="59"/>
      <c r="P262" s="60"/>
      <c r="Q262" s="132"/>
      <c r="R262" s="61"/>
      <c r="S262" s="62"/>
      <c r="T262" s="63"/>
      <c r="U262" s="64"/>
      <c r="V262" s="65"/>
      <c r="W262" s="66"/>
      <c r="X262" s="67"/>
      <c r="Y262" s="68"/>
      <c r="Z262" s="67"/>
      <c r="AA262" s="68"/>
      <c r="AB262" s="67"/>
      <c r="AC262" s="69"/>
      <c r="AD262" s="26"/>
      <c r="AE262" s="26"/>
      <c r="AF262" s="26"/>
      <c r="AG262" s="26"/>
      <c r="AH262" s="26"/>
      <c r="AI262" s="91"/>
      <c r="AJ262" s="26"/>
      <c r="AK262" s="26"/>
      <c r="AL262" s="26"/>
      <c r="AM262" s="26"/>
      <c r="AN262" s="26"/>
      <c r="AO262" s="286">
        <f t="shared" si="219"/>
        <v>0</v>
      </c>
      <c r="AP262" s="294">
        <f t="shared" si="219"/>
        <v>0</v>
      </c>
      <c r="AQ262" s="302">
        <f t="shared" si="219"/>
        <v>0</v>
      </c>
      <c r="AR262" s="310">
        <f t="shared" si="219"/>
        <v>0</v>
      </c>
      <c r="AS262" s="272">
        <f>((((K262*VÁHY!$B$7)+(L262*VÁHY!$C$7)+(M262*VÁHY!$D$7)+(N262*VÁHY!$E$7)+(O262*VÁHY!$F$7)+(P262*VÁHY!$G$7))*VÁHY!$H$7)+((R262*VÁHY!$I$7)+(S262*VÁHY!$J$7)+(T262*VÁHY!$K$7)+(U262*VÁHY!$L$7)+(V262*VÁHY!$M$7)+(W262*VÁHY!$N$7))+(X262*VÁHY!$O$7+Y262*VÁHY!$P$7+Z262*VÁHY!$Q$7+AA262*VÁHY!$R$7+AB262*VÁHY!$S$7+AC262*VÁHY!$T$7)+(AD262*VÁHY!$U$7+AE262*VÁHY!$V$7+AG262*VÁHY!$X$7+AH262*VÁHY!$Y$7))*(1+(AM262*VÁHY!$AD$7))+(AJ262*VÁHY!$AA$7)</f>
        <v>0</v>
      </c>
      <c r="AT262" s="273">
        <f>AS262+AS261+AS260</f>
        <v>0</v>
      </c>
      <c r="AU262" s="272">
        <f>AS262+AS261+AS260+AS256+AS255</f>
        <v>0</v>
      </c>
      <c r="AV262" s="272">
        <f>AS262+AS261+AS260+AS256+AS255+AS254+AS253</f>
        <v>0</v>
      </c>
    </row>
    <row r="263" spans="1:48" s="10" customFormat="1" ht="21.95" customHeight="1" x14ac:dyDescent="0.2">
      <c r="A263" s="104"/>
      <c r="B263" s="30">
        <v>42845</v>
      </c>
      <c r="C263" s="334"/>
      <c r="D263" s="334"/>
      <c r="E263" s="334"/>
      <c r="F263" s="334"/>
      <c r="G263" s="334"/>
      <c r="H263" s="334"/>
      <c r="I263" s="70">
        <f t="shared" si="217"/>
        <v>0</v>
      </c>
      <c r="J263" s="70">
        <f t="shared" si="218"/>
        <v>0</v>
      </c>
      <c r="K263" s="55"/>
      <c r="L263" s="56"/>
      <c r="M263" s="57"/>
      <c r="N263" s="58"/>
      <c r="O263" s="59"/>
      <c r="P263" s="60"/>
      <c r="Q263" s="132"/>
      <c r="R263" s="61"/>
      <c r="S263" s="62"/>
      <c r="T263" s="63"/>
      <c r="U263" s="64"/>
      <c r="V263" s="65"/>
      <c r="W263" s="66"/>
      <c r="X263" s="67"/>
      <c r="Y263" s="68"/>
      <c r="Z263" s="67"/>
      <c r="AA263" s="68"/>
      <c r="AB263" s="67"/>
      <c r="AC263" s="69"/>
      <c r="AD263" s="26"/>
      <c r="AE263" s="26"/>
      <c r="AF263" s="26"/>
      <c r="AG263" s="26"/>
      <c r="AH263" s="26"/>
      <c r="AI263" s="91"/>
      <c r="AJ263" s="26"/>
      <c r="AK263" s="26"/>
      <c r="AL263" s="26"/>
      <c r="AM263" s="26"/>
      <c r="AN263" s="26"/>
      <c r="AO263" s="286">
        <f t="shared" si="219"/>
        <v>0</v>
      </c>
      <c r="AP263" s="294">
        <f t="shared" si="219"/>
        <v>0</v>
      </c>
      <c r="AQ263" s="302">
        <f t="shared" si="219"/>
        <v>0</v>
      </c>
      <c r="AR263" s="310">
        <f t="shared" si="219"/>
        <v>0</v>
      </c>
      <c r="AS263" s="272">
        <f>((((K263*VÁHY!$B$7)+(L263*VÁHY!$C$7)+(M263*VÁHY!$D$7)+(N263*VÁHY!$E$7)+(O263*VÁHY!$F$7)+(P263*VÁHY!$G$7))*VÁHY!$H$7)+((R263*VÁHY!$I$7)+(S263*VÁHY!$J$7)+(T263*VÁHY!$K$7)+(U263*VÁHY!$L$7)+(V263*VÁHY!$M$7)+(W263*VÁHY!$N$7))+(X263*VÁHY!$O$7+Y263*VÁHY!$P$7+Z263*VÁHY!$Q$7+AA263*VÁHY!$R$7+AB263*VÁHY!$S$7+AC263*VÁHY!$T$7)+(AD263*VÁHY!$U$7+AE263*VÁHY!$V$7+AG263*VÁHY!$X$7+AH263*VÁHY!$Y$7))*(1+(AM263*VÁHY!$AD$7))+(AJ263*VÁHY!$AA$7)</f>
        <v>0</v>
      </c>
      <c r="AT263" s="273">
        <f>AS263+AS262+AS261</f>
        <v>0</v>
      </c>
      <c r="AU263" s="272">
        <f>AS263+AS262+AS261+AS260+AS256</f>
        <v>0</v>
      </c>
      <c r="AV263" s="272">
        <f>AS263+AS262+AS261+AS260+AS256+AS255+AS254</f>
        <v>0</v>
      </c>
    </row>
    <row r="264" spans="1:48" s="10" customFormat="1" ht="21.95" customHeight="1" x14ac:dyDescent="0.2">
      <c r="A264" s="104"/>
      <c r="B264" s="31">
        <v>42846</v>
      </c>
      <c r="C264" s="334"/>
      <c r="D264" s="334"/>
      <c r="E264" s="334"/>
      <c r="F264" s="334"/>
      <c r="G264" s="334"/>
      <c r="H264" s="334"/>
      <c r="I264" s="70">
        <f t="shared" si="217"/>
        <v>0</v>
      </c>
      <c r="J264" s="70">
        <f t="shared" si="218"/>
        <v>0</v>
      </c>
      <c r="K264" s="55"/>
      <c r="L264" s="56"/>
      <c r="M264" s="57"/>
      <c r="N264" s="58"/>
      <c r="O264" s="59"/>
      <c r="P264" s="60"/>
      <c r="Q264" s="132"/>
      <c r="R264" s="61"/>
      <c r="S264" s="62"/>
      <c r="T264" s="63"/>
      <c r="U264" s="64"/>
      <c r="V264" s="65"/>
      <c r="W264" s="66"/>
      <c r="X264" s="67"/>
      <c r="Y264" s="68"/>
      <c r="Z264" s="67"/>
      <c r="AA264" s="68"/>
      <c r="AB264" s="67"/>
      <c r="AC264" s="69"/>
      <c r="AD264" s="26"/>
      <c r="AE264" s="26"/>
      <c r="AF264" s="26"/>
      <c r="AG264" s="26"/>
      <c r="AH264" s="26"/>
      <c r="AI264" s="91"/>
      <c r="AJ264" s="26"/>
      <c r="AK264" s="26"/>
      <c r="AL264" s="26"/>
      <c r="AM264" s="26"/>
      <c r="AN264" s="26"/>
      <c r="AO264" s="286">
        <f t="shared" si="219"/>
        <v>0</v>
      </c>
      <c r="AP264" s="294">
        <f t="shared" si="219"/>
        <v>0</v>
      </c>
      <c r="AQ264" s="302">
        <f t="shared" si="219"/>
        <v>0</v>
      </c>
      <c r="AR264" s="310">
        <f t="shared" si="219"/>
        <v>0</v>
      </c>
      <c r="AS264" s="272">
        <f>((((K264*VÁHY!$B$7)+(L264*VÁHY!$C$7)+(M264*VÁHY!$D$7)+(N264*VÁHY!$E$7)+(O264*VÁHY!$F$7)+(P264*VÁHY!$G$7))*VÁHY!$H$7)+((R264*VÁHY!$I$7)+(S264*VÁHY!$J$7)+(T264*VÁHY!$K$7)+(U264*VÁHY!$L$7)+(V264*VÁHY!$M$7)+(W264*VÁHY!$N$7))+(X264*VÁHY!$O$7+Y264*VÁHY!$P$7+Z264*VÁHY!$Q$7+AA264*VÁHY!$R$7+AB264*VÁHY!$S$7+AC264*VÁHY!$T$7)+(AD264*VÁHY!$U$7+AE264*VÁHY!$V$7+AG264*VÁHY!$X$7+AH264*VÁHY!$Y$7))*(1+(AM264*VÁHY!$AD$7))+(AJ264*VÁHY!$AA$7)</f>
        <v>0</v>
      </c>
      <c r="AT264" s="273">
        <f>AS264+AS263+AS262</f>
        <v>0</v>
      </c>
      <c r="AU264" s="272">
        <f t="shared" ref="AU264:AU266" si="220">AS264+AS263+AS262+AS261+AS260</f>
        <v>0</v>
      </c>
      <c r="AV264" s="272">
        <f>AS264+AS263+AS262+AS261+AS260+AS256+AS255</f>
        <v>0</v>
      </c>
    </row>
    <row r="265" spans="1:48" s="10" customFormat="1" ht="21.95" customHeight="1" x14ac:dyDescent="0.2">
      <c r="A265" s="104"/>
      <c r="B265" s="31">
        <v>42847</v>
      </c>
      <c r="C265" s="334"/>
      <c r="D265" s="334"/>
      <c r="E265" s="334"/>
      <c r="F265" s="334"/>
      <c r="G265" s="334"/>
      <c r="H265" s="334"/>
      <c r="I265" s="70">
        <f t="shared" si="217"/>
        <v>0</v>
      </c>
      <c r="J265" s="70">
        <f t="shared" si="218"/>
        <v>0</v>
      </c>
      <c r="K265" s="55"/>
      <c r="L265" s="56"/>
      <c r="M265" s="57"/>
      <c r="N265" s="58"/>
      <c r="O265" s="59"/>
      <c r="P265" s="60"/>
      <c r="Q265" s="132"/>
      <c r="R265" s="61"/>
      <c r="S265" s="62"/>
      <c r="T265" s="63"/>
      <c r="U265" s="64"/>
      <c r="V265" s="65"/>
      <c r="W265" s="66"/>
      <c r="X265" s="67"/>
      <c r="Y265" s="68"/>
      <c r="Z265" s="67"/>
      <c r="AA265" s="68"/>
      <c r="AB265" s="67"/>
      <c r="AC265" s="69"/>
      <c r="AD265" s="26"/>
      <c r="AE265" s="26"/>
      <c r="AF265" s="26"/>
      <c r="AG265" s="26"/>
      <c r="AH265" s="26"/>
      <c r="AI265" s="91"/>
      <c r="AJ265" s="26"/>
      <c r="AK265" s="26"/>
      <c r="AL265" s="26"/>
      <c r="AM265" s="26"/>
      <c r="AN265" s="26"/>
      <c r="AO265" s="286">
        <f t="shared" si="219"/>
        <v>0</v>
      </c>
      <c r="AP265" s="294">
        <f t="shared" si="219"/>
        <v>0</v>
      </c>
      <c r="AQ265" s="302">
        <f t="shared" si="219"/>
        <v>0</v>
      </c>
      <c r="AR265" s="310">
        <f t="shared" si="219"/>
        <v>0</v>
      </c>
      <c r="AS265" s="272">
        <f>((((K265*VÁHY!$B$7)+(L265*VÁHY!$C$7)+(M265*VÁHY!$D$7)+(N265*VÁHY!$E$7)+(O265*VÁHY!$F$7)+(P265*VÁHY!$G$7))*VÁHY!$H$7)+((R265*VÁHY!$I$7)+(S265*VÁHY!$J$7)+(T265*VÁHY!$K$7)+(U265*VÁHY!$L$7)+(V265*VÁHY!$M$7)+(W265*VÁHY!$N$7))+(X265*VÁHY!$O$7+Y265*VÁHY!$P$7+Z265*VÁHY!$Q$7+AA265*VÁHY!$R$7+AB265*VÁHY!$S$7+AC265*VÁHY!$T$7)+(AD265*VÁHY!$U$7+AE265*VÁHY!$V$7+AG265*VÁHY!$X$7+AH265*VÁHY!$Y$7))*(1+(AM265*VÁHY!$AD$7))+(AJ265*VÁHY!$AA$7)</f>
        <v>0</v>
      </c>
      <c r="AT265" s="273">
        <f>AS265+AS264+AS263</f>
        <v>0</v>
      </c>
      <c r="AU265" s="272">
        <f t="shared" si="220"/>
        <v>0</v>
      </c>
      <c r="AV265" s="272">
        <f>AS265+AS264+AS263+AS262+AS261+AS260+AS256</f>
        <v>0</v>
      </c>
    </row>
    <row r="266" spans="1:48" s="10" customFormat="1" ht="21.95" customHeight="1" thickBot="1" x14ac:dyDescent="0.25">
      <c r="A266" s="104"/>
      <c r="B266" s="30">
        <v>42848</v>
      </c>
      <c r="C266" s="335"/>
      <c r="D266" s="335"/>
      <c r="E266" s="335"/>
      <c r="F266" s="335"/>
      <c r="G266" s="335"/>
      <c r="H266" s="335"/>
      <c r="I266" s="70">
        <f t="shared" si="217"/>
        <v>0</v>
      </c>
      <c r="J266" s="70">
        <f t="shared" si="218"/>
        <v>0</v>
      </c>
      <c r="K266" s="55"/>
      <c r="L266" s="56"/>
      <c r="M266" s="57"/>
      <c r="N266" s="58"/>
      <c r="O266" s="59"/>
      <c r="P266" s="60"/>
      <c r="Q266" s="132"/>
      <c r="R266" s="61"/>
      <c r="S266" s="62"/>
      <c r="T266" s="63"/>
      <c r="U266" s="64"/>
      <c r="V266" s="65"/>
      <c r="W266" s="66"/>
      <c r="X266" s="67"/>
      <c r="Y266" s="68"/>
      <c r="Z266" s="67"/>
      <c r="AA266" s="68"/>
      <c r="AB266" s="67"/>
      <c r="AC266" s="69"/>
      <c r="AD266" s="26"/>
      <c r="AE266" s="26"/>
      <c r="AF266" s="26"/>
      <c r="AG266" s="26"/>
      <c r="AH266" s="26"/>
      <c r="AI266" s="91"/>
      <c r="AJ266" s="26"/>
      <c r="AK266" s="26"/>
      <c r="AL266" s="26"/>
      <c r="AM266" s="26"/>
      <c r="AN266" s="26"/>
      <c r="AO266" s="286">
        <f t="shared" si="219"/>
        <v>0</v>
      </c>
      <c r="AP266" s="294">
        <f t="shared" si="219"/>
        <v>0</v>
      </c>
      <c r="AQ266" s="302">
        <f t="shared" si="219"/>
        <v>0</v>
      </c>
      <c r="AR266" s="310">
        <f t="shared" si="219"/>
        <v>0</v>
      </c>
      <c r="AS266" s="272">
        <f>((((K266*VÁHY!$B$7)+(L266*VÁHY!$C$7)+(M266*VÁHY!$D$7)+(N266*VÁHY!$E$7)+(O266*VÁHY!$F$7)+(P266*VÁHY!$G$7))*VÁHY!$H$7)+((R266*VÁHY!$I$7)+(S266*VÁHY!$J$7)+(T266*VÁHY!$K$7)+(U266*VÁHY!$L$7)+(V266*VÁHY!$M$7)+(W266*VÁHY!$N$7))+(X266*VÁHY!$O$7+Y266*VÁHY!$P$7+Z266*VÁHY!$Q$7+AA266*VÁHY!$R$7+AB266*VÁHY!$S$7+AC266*VÁHY!$T$7)+(AD266*VÁHY!$U$7+AE266*VÁHY!$V$7+AG266*VÁHY!$X$7+AH266*VÁHY!$Y$7))*(1+(AM266*VÁHY!$AD$7))+(AJ266*VÁHY!$AA$7)</f>
        <v>0</v>
      </c>
      <c r="AT266" s="273">
        <f>AS266+AS265+AS264</f>
        <v>0</v>
      </c>
      <c r="AU266" s="272">
        <f t="shared" si="220"/>
        <v>0</v>
      </c>
      <c r="AV266" s="272">
        <f t="shared" ref="AV266" si="221">AS266+AS265+AS264+AS263+AS262+AS261+AS260</f>
        <v>0</v>
      </c>
    </row>
    <row r="267" spans="1:48" s="10" customFormat="1" ht="14.25" thickTop="1" thickBot="1" x14ac:dyDescent="0.25">
      <c r="A267" s="105"/>
      <c r="B267" s="106"/>
      <c r="C267" s="114" t="e">
        <f>(L259+M259+N259+S259+T259+U259)/J259</f>
        <v>#DIV/0!</v>
      </c>
      <c r="D267" s="107" t="e">
        <f>(O259+P259+V259+W259+Y259+AA259)/(K259+L259+M259+N259+O259+P259+R259+S259+T259+U259+V259+W259+X259+Y259+Z259+AA259+AB259+AC259)</f>
        <v>#DIV/0!</v>
      </c>
      <c r="E267" s="108" t="e">
        <f>(K259+L259+M259+N259+O259+P259)/J259</f>
        <v>#DIV/0!</v>
      </c>
      <c r="F267" s="109" t="e">
        <f>1-J259/I259</f>
        <v>#DIV/0!</v>
      </c>
      <c r="G267" s="125" t="e">
        <f>Q259/J259</f>
        <v>#DIV/0!</v>
      </c>
      <c r="H267" s="127">
        <f>I259/(MAKROPLAN!E28)</f>
        <v>0</v>
      </c>
      <c r="I267" s="110"/>
      <c r="J267" s="111"/>
      <c r="K267" s="111"/>
      <c r="L267" s="111"/>
      <c r="M267" s="111"/>
      <c r="N267" s="111"/>
      <c r="O267" s="110"/>
      <c r="P267" s="111"/>
      <c r="Q267" s="111"/>
      <c r="R267" s="111"/>
      <c r="S267" s="111"/>
      <c r="T267" s="111"/>
      <c r="U267" s="111"/>
      <c r="V267" s="110"/>
      <c r="W267" s="111"/>
      <c r="X267" s="111"/>
      <c r="Y267" s="111"/>
      <c r="Z267" s="111"/>
      <c r="AA267" s="111"/>
      <c r="AB267" s="110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284"/>
      <c r="AP267" s="292"/>
      <c r="AQ267" s="300"/>
      <c r="AR267" s="308"/>
      <c r="AS267" s="274"/>
      <c r="AT267" s="275"/>
      <c r="AU267" s="275"/>
      <c r="AV267" s="275"/>
    </row>
    <row r="268" spans="1:48" ht="19.5" customHeight="1" thickTop="1" x14ac:dyDescent="0.2">
      <c r="A268" s="112"/>
      <c r="B268" s="106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285"/>
      <c r="AP268" s="293"/>
      <c r="AQ268" s="301"/>
      <c r="AR268" s="309"/>
    </row>
    <row r="269" spans="1:48" s="9" customFormat="1" ht="21.95" customHeight="1" x14ac:dyDescent="0.2">
      <c r="A269" s="100"/>
      <c r="B269" s="12"/>
      <c r="C269" s="355" t="s">
        <v>141</v>
      </c>
      <c r="D269" s="355"/>
      <c r="E269" s="355"/>
      <c r="F269" s="355" t="s">
        <v>72</v>
      </c>
      <c r="G269" s="355"/>
      <c r="H269" s="355"/>
      <c r="I269" s="70">
        <f>(K269+L269+M269+N269+O269+P269+R269+S269+T269+U269+V269+W269+AD269+AE269+AG269+(AH269/4)+X269+Y269+Z269+AA269+AB269+AC269)</f>
        <v>0</v>
      </c>
      <c r="J269" s="70">
        <f>(K269+L269+M269+N269+O269+P269+R269+S269+T269+U269+V269+W269)</f>
        <v>0</v>
      </c>
      <c r="K269" s="71">
        <f t="shared" ref="K269:AJ269" si="222">SUM(K270:K276)/60</f>
        <v>0</v>
      </c>
      <c r="L269" s="72">
        <f t="shared" si="222"/>
        <v>0</v>
      </c>
      <c r="M269" s="73">
        <f t="shared" si="222"/>
        <v>0</v>
      </c>
      <c r="N269" s="74">
        <f t="shared" si="222"/>
        <v>0</v>
      </c>
      <c r="O269" s="75">
        <f t="shared" si="222"/>
        <v>0</v>
      </c>
      <c r="P269" s="76">
        <f t="shared" si="222"/>
        <v>0</v>
      </c>
      <c r="Q269" s="130">
        <f t="shared" si="222"/>
        <v>0</v>
      </c>
      <c r="R269" s="77">
        <f t="shared" si="222"/>
        <v>0</v>
      </c>
      <c r="S269" s="78">
        <f t="shared" si="222"/>
        <v>0</v>
      </c>
      <c r="T269" s="79">
        <f t="shared" si="222"/>
        <v>0</v>
      </c>
      <c r="U269" s="80">
        <f t="shared" si="222"/>
        <v>0</v>
      </c>
      <c r="V269" s="81">
        <f t="shared" si="222"/>
        <v>0</v>
      </c>
      <c r="W269" s="82">
        <f t="shared" si="222"/>
        <v>0</v>
      </c>
      <c r="X269" s="83">
        <f t="shared" si="222"/>
        <v>0</v>
      </c>
      <c r="Y269" s="84">
        <f t="shared" si="222"/>
        <v>0</v>
      </c>
      <c r="Z269" s="83">
        <f t="shared" si="222"/>
        <v>0</v>
      </c>
      <c r="AA269" s="84">
        <f t="shared" si="222"/>
        <v>0</v>
      </c>
      <c r="AB269" s="83">
        <f t="shared" si="222"/>
        <v>0</v>
      </c>
      <c r="AC269" s="85">
        <f t="shared" si="222"/>
        <v>0</v>
      </c>
      <c r="AD269" s="86">
        <f t="shared" si="222"/>
        <v>0</v>
      </c>
      <c r="AE269" s="86">
        <f t="shared" si="222"/>
        <v>0</v>
      </c>
      <c r="AF269" s="86">
        <f t="shared" si="222"/>
        <v>0</v>
      </c>
      <c r="AG269" s="86">
        <f t="shared" si="222"/>
        <v>0</v>
      </c>
      <c r="AH269" s="86">
        <f t="shared" si="222"/>
        <v>0</v>
      </c>
      <c r="AI269" s="89">
        <f t="shared" si="222"/>
        <v>0</v>
      </c>
      <c r="AJ269" s="86">
        <f t="shared" si="222"/>
        <v>0</v>
      </c>
      <c r="AK269" s="24">
        <f t="shared" ref="AK269" si="223">SUM(AK270:AK276)</f>
        <v>0</v>
      </c>
      <c r="AL269" s="24">
        <f t="shared" ref="AL269:AN269" si="224">SUM(AL270:AL276)</f>
        <v>0</v>
      </c>
      <c r="AM269" s="24">
        <f t="shared" si="224"/>
        <v>0</v>
      </c>
      <c r="AN269" s="24">
        <f t="shared" si="224"/>
        <v>0</v>
      </c>
      <c r="AO269" s="280">
        <f>VÁHY!$AF$7</f>
        <v>2.5714285714285716</v>
      </c>
      <c r="AP269" s="291">
        <f>VÁHY!$AG$7</f>
        <v>6.7499999999999991</v>
      </c>
      <c r="AQ269" s="299">
        <f>VÁHY!$AH$7</f>
        <v>9.6428571428571406</v>
      </c>
      <c r="AR269" s="307">
        <f>VÁHY!$AI$7</f>
        <v>11.25</v>
      </c>
      <c r="AS269" s="266"/>
      <c r="AT269" s="267"/>
      <c r="AU269" s="267"/>
      <c r="AV269" s="267"/>
    </row>
    <row r="270" spans="1:48" s="11" customFormat="1" ht="21.95" customHeight="1" x14ac:dyDescent="0.2">
      <c r="A270" s="103"/>
      <c r="B270" s="30">
        <v>42849</v>
      </c>
      <c r="C270" s="334"/>
      <c r="D270" s="334"/>
      <c r="E270" s="334"/>
      <c r="F270" s="334"/>
      <c r="G270" s="334"/>
      <c r="H270" s="334"/>
      <c r="I270" s="70">
        <f t="shared" ref="I270:I276" si="225">(K270+L270+M270+N270+O270+P270+R270+S270+T270+U270+V270+W270+AD270+AE270+AG270+(AH270/4)+X270+Y270+Z270+AA270+AB270+AC270)/60</f>
        <v>0</v>
      </c>
      <c r="J270" s="70">
        <f t="shared" ref="J270:J276" si="226">(K270+L270+M270+N270+O270+P270+R270+S270+T270+U270+V270+W270)/60</f>
        <v>0</v>
      </c>
      <c r="K270" s="40"/>
      <c r="L270" s="41"/>
      <c r="M270" s="42"/>
      <c r="N270" s="43"/>
      <c r="O270" s="44"/>
      <c r="P270" s="45"/>
      <c r="Q270" s="131"/>
      <c r="R270" s="46"/>
      <c r="S270" s="47"/>
      <c r="T270" s="48"/>
      <c r="U270" s="49"/>
      <c r="V270" s="50"/>
      <c r="W270" s="51"/>
      <c r="X270" s="52"/>
      <c r="Y270" s="53"/>
      <c r="Z270" s="52"/>
      <c r="AA270" s="53"/>
      <c r="AB270" s="52"/>
      <c r="AC270" s="54"/>
      <c r="AD270" s="25"/>
      <c r="AE270" s="25"/>
      <c r="AF270" s="25"/>
      <c r="AG270" s="25"/>
      <c r="AH270" s="25"/>
      <c r="AI270" s="90"/>
      <c r="AJ270" s="25"/>
      <c r="AK270" s="25"/>
      <c r="AL270" s="25"/>
      <c r="AM270" s="25"/>
      <c r="AN270" s="25"/>
      <c r="AO270" s="286">
        <f t="shared" ref="AO270:AR276" si="227">AS270/60</f>
        <v>0</v>
      </c>
      <c r="AP270" s="294">
        <f t="shared" si="227"/>
        <v>0</v>
      </c>
      <c r="AQ270" s="302">
        <f t="shared" si="227"/>
        <v>0</v>
      </c>
      <c r="AR270" s="310">
        <f t="shared" si="227"/>
        <v>0</v>
      </c>
      <c r="AS270" s="272">
        <f>((((K270*VÁHY!$B$7)+(L270*VÁHY!$C$7)+(M270*VÁHY!$D$7)+(N270*VÁHY!$E$7)+(O270*VÁHY!$F$7)+(P270*VÁHY!$G$7))*VÁHY!$H$7)+((R270*VÁHY!$I$7)+(S270*VÁHY!$J$7)+(T270*VÁHY!$K$7)+(U270*VÁHY!$L$7)+(V270*VÁHY!$M$7)+(W270*VÁHY!$N$7))+(X270*VÁHY!$O$7+Y270*VÁHY!$P$7+Z270*VÁHY!$Q$7+AA270*VÁHY!$R$7+AB270*VÁHY!$S$7+AC270*VÁHY!$T$7)+(AD270*VÁHY!$U$7+AE270*VÁHY!$V$7+AG270*VÁHY!$X$7+AH270*VÁHY!$Y$7))*(1+(AM270*VÁHY!$AD$7))+(AJ270*VÁHY!$AA$7)</f>
        <v>0</v>
      </c>
      <c r="AT270" s="272">
        <f>AS270+AS266+AS265</f>
        <v>0</v>
      </c>
      <c r="AU270" s="272">
        <f>AS270+AS266+AS265+AS264+AS263</f>
        <v>0</v>
      </c>
      <c r="AV270" s="272">
        <f>AS270+AS266+AS265+AS264+AS263+AS262+AS261</f>
        <v>0</v>
      </c>
    </row>
    <row r="271" spans="1:48" s="10" customFormat="1" ht="21.95" customHeight="1" x14ac:dyDescent="0.2">
      <c r="A271" s="104"/>
      <c r="B271" s="31">
        <v>42850</v>
      </c>
      <c r="C271" s="334"/>
      <c r="D271" s="334"/>
      <c r="E271" s="334"/>
      <c r="F271" s="334"/>
      <c r="G271" s="334"/>
      <c r="H271" s="334"/>
      <c r="I271" s="70">
        <f t="shared" si="225"/>
        <v>0</v>
      </c>
      <c r="J271" s="70">
        <f t="shared" si="226"/>
        <v>0</v>
      </c>
      <c r="K271" s="55"/>
      <c r="L271" s="56"/>
      <c r="M271" s="57"/>
      <c r="N271" s="58"/>
      <c r="O271" s="59"/>
      <c r="P271" s="60"/>
      <c r="Q271" s="132"/>
      <c r="R271" s="61"/>
      <c r="S271" s="62"/>
      <c r="T271" s="63"/>
      <c r="U271" s="64"/>
      <c r="V271" s="65"/>
      <c r="W271" s="66"/>
      <c r="X271" s="67"/>
      <c r="Y271" s="68"/>
      <c r="Z271" s="67"/>
      <c r="AA271" s="68"/>
      <c r="AB271" s="67"/>
      <c r="AC271" s="69"/>
      <c r="AD271" s="26"/>
      <c r="AE271" s="26"/>
      <c r="AF271" s="26"/>
      <c r="AG271" s="26"/>
      <c r="AH271" s="26"/>
      <c r="AI271" s="91"/>
      <c r="AJ271" s="26"/>
      <c r="AK271" s="26"/>
      <c r="AL271" s="26"/>
      <c r="AM271" s="26"/>
      <c r="AN271" s="26"/>
      <c r="AO271" s="286">
        <f t="shared" si="227"/>
        <v>0</v>
      </c>
      <c r="AP271" s="294">
        <f t="shared" si="227"/>
        <v>0</v>
      </c>
      <c r="AQ271" s="302">
        <f t="shared" si="227"/>
        <v>0</v>
      </c>
      <c r="AR271" s="310">
        <f t="shared" si="227"/>
        <v>0</v>
      </c>
      <c r="AS271" s="272">
        <f>((((K271*VÁHY!$B$7)+(L271*VÁHY!$C$7)+(M271*VÁHY!$D$7)+(N271*VÁHY!$E$7)+(O271*VÁHY!$F$7)+(P271*VÁHY!$G$7))*VÁHY!$H$7)+((R271*VÁHY!$I$7)+(S271*VÁHY!$J$7)+(T271*VÁHY!$K$7)+(U271*VÁHY!$L$7)+(V271*VÁHY!$M$7)+(W271*VÁHY!$N$7))+(X271*VÁHY!$O$7+Y271*VÁHY!$P$7+Z271*VÁHY!$Q$7+AA271*VÁHY!$R$7+AB271*VÁHY!$S$7+AC271*VÁHY!$T$7)+(AD271*VÁHY!$U$7+AE271*VÁHY!$V$7+AG271*VÁHY!$X$7+AH271*VÁHY!$Y$7))*(1+(AM271*VÁHY!$AD$7))+(AJ271*VÁHY!$AA$7)</f>
        <v>0</v>
      </c>
      <c r="AT271" s="273">
        <f>AS271+AS270+AS266</f>
        <v>0</v>
      </c>
      <c r="AU271" s="272">
        <f>AS271+AS270+AS266+AS265+AS264</f>
        <v>0</v>
      </c>
      <c r="AV271" s="272">
        <f>AS271+AS270+AS266+AS265+AS264+AS263+AS262</f>
        <v>0</v>
      </c>
    </row>
    <row r="272" spans="1:48" s="10" customFormat="1" ht="21.95" customHeight="1" x14ac:dyDescent="0.2">
      <c r="A272" s="104"/>
      <c r="B272" s="31">
        <v>42851</v>
      </c>
      <c r="C272" s="334"/>
      <c r="D272" s="334"/>
      <c r="E272" s="334"/>
      <c r="F272" s="334"/>
      <c r="G272" s="334"/>
      <c r="H272" s="334"/>
      <c r="I272" s="70">
        <f t="shared" si="225"/>
        <v>0</v>
      </c>
      <c r="J272" s="70">
        <f t="shared" si="226"/>
        <v>0</v>
      </c>
      <c r="K272" s="55"/>
      <c r="L272" s="56"/>
      <c r="M272" s="57"/>
      <c r="N272" s="58"/>
      <c r="O272" s="59"/>
      <c r="P272" s="60"/>
      <c r="Q272" s="132"/>
      <c r="R272" s="61"/>
      <c r="S272" s="62"/>
      <c r="T272" s="63"/>
      <c r="U272" s="64"/>
      <c r="V272" s="65"/>
      <c r="W272" s="66"/>
      <c r="X272" s="67"/>
      <c r="Y272" s="68"/>
      <c r="Z272" s="67"/>
      <c r="AA272" s="68"/>
      <c r="AB272" s="67"/>
      <c r="AC272" s="69"/>
      <c r="AD272" s="26"/>
      <c r="AE272" s="26"/>
      <c r="AF272" s="26"/>
      <c r="AG272" s="26"/>
      <c r="AH272" s="26"/>
      <c r="AI272" s="91"/>
      <c r="AJ272" s="26"/>
      <c r="AK272" s="26"/>
      <c r="AL272" s="26"/>
      <c r="AM272" s="26"/>
      <c r="AN272" s="26"/>
      <c r="AO272" s="286">
        <f t="shared" si="227"/>
        <v>0</v>
      </c>
      <c r="AP272" s="294">
        <f t="shared" si="227"/>
        <v>0</v>
      </c>
      <c r="AQ272" s="302">
        <f t="shared" si="227"/>
        <v>0</v>
      </c>
      <c r="AR272" s="310">
        <f t="shared" si="227"/>
        <v>0</v>
      </c>
      <c r="AS272" s="272">
        <f>((((K272*VÁHY!$B$7)+(L272*VÁHY!$C$7)+(M272*VÁHY!$D$7)+(N272*VÁHY!$E$7)+(O272*VÁHY!$F$7)+(P272*VÁHY!$G$7))*VÁHY!$H$7)+((R272*VÁHY!$I$7)+(S272*VÁHY!$J$7)+(T272*VÁHY!$K$7)+(U272*VÁHY!$L$7)+(V272*VÁHY!$M$7)+(W272*VÁHY!$N$7))+(X272*VÁHY!$O$7+Y272*VÁHY!$P$7+Z272*VÁHY!$Q$7+AA272*VÁHY!$R$7+AB272*VÁHY!$S$7+AC272*VÁHY!$T$7)+(AD272*VÁHY!$U$7+AE272*VÁHY!$V$7+AG272*VÁHY!$X$7+AH272*VÁHY!$Y$7))*(1+(AM272*VÁHY!$AD$7))+(AJ272*VÁHY!$AA$7)</f>
        <v>0</v>
      </c>
      <c r="AT272" s="273">
        <f>AS272+AS271+AS270</f>
        <v>0</v>
      </c>
      <c r="AU272" s="272">
        <f>AS272+AS271+AS270+AS266+AS265</f>
        <v>0</v>
      </c>
      <c r="AV272" s="272">
        <f>AS272+AS271+AS270+AS266+AS265+AS264+AS263</f>
        <v>0</v>
      </c>
    </row>
    <row r="273" spans="1:48" s="10" customFormat="1" ht="21.95" customHeight="1" x14ac:dyDescent="0.2">
      <c r="A273" s="104"/>
      <c r="B273" s="30">
        <v>42852</v>
      </c>
      <c r="C273" s="334"/>
      <c r="D273" s="334"/>
      <c r="E273" s="334"/>
      <c r="F273" s="334"/>
      <c r="G273" s="334"/>
      <c r="H273" s="334"/>
      <c r="I273" s="70">
        <f t="shared" si="225"/>
        <v>0</v>
      </c>
      <c r="J273" s="70">
        <f t="shared" si="226"/>
        <v>0</v>
      </c>
      <c r="K273" s="55"/>
      <c r="L273" s="56"/>
      <c r="M273" s="57"/>
      <c r="N273" s="58"/>
      <c r="O273" s="59"/>
      <c r="P273" s="60"/>
      <c r="Q273" s="132"/>
      <c r="R273" s="61"/>
      <c r="S273" s="62"/>
      <c r="T273" s="63"/>
      <c r="U273" s="64"/>
      <c r="V273" s="65"/>
      <c r="W273" s="66"/>
      <c r="X273" s="67"/>
      <c r="Y273" s="68"/>
      <c r="Z273" s="67"/>
      <c r="AA273" s="68"/>
      <c r="AB273" s="67"/>
      <c r="AC273" s="69"/>
      <c r="AD273" s="26"/>
      <c r="AE273" s="26"/>
      <c r="AF273" s="26"/>
      <c r="AG273" s="26"/>
      <c r="AH273" s="26"/>
      <c r="AI273" s="91"/>
      <c r="AJ273" s="26"/>
      <c r="AK273" s="26"/>
      <c r="AL273" s="26"/>
      <c r="AM273" s="26"/>
      <c r="AN273" s="26"/>
      <c r="AO273" s="286">
        <f t="shared" si="227"/>
        <v>0</v>
      </c>
      <c r="AP273" s="294">
        <f t="shared" si="227"/>
        <v>0</v>
      </c>
      <c r="AQ273" s="302">
        <f t="shared" si="227"/>
        <v>0</v>
      </c>
      <c r="AR273" s="310">
        <f t="shared" si="227"/>
        <v>0</v>
      </c>
      <c r="AS273" s="272">
        <f>((((K273*VÁHY!$B$7)+(L273*VÁHY!$C$7)+(M273*VÁHY!$D$7)+(N273*VÁHY!$E$7)+(O273*VÁHY!$F$7)+(P273*VÁHY!$G$7))*VÁHY!$H$7)+((R273*VÁHY!$I$7)+(S273*VÁHY!$J$7)+(T273*VÁHY!$K$7)+(U273*VÁHY!$L$7)+(V273*VÁHY!$M$7)+(W273*VÁHY!$N$7))+(X273*VÁHY!$O$7+Y273*VÁHY!$P$7+Z273*VÁHY!$Q$7+AA273*VÁHY!$R$7+AB273*VÁHY!$S$7+AC273*VÁHY!$T$7)+(AD273*VÁHY!$U$7+AE273*VÁHY!$V$7+AG273*VÁHY!$X$7+AH273*VÁHY!$Y$7))*(1+(AM273*VÁHY!$AD$7))+(AJ273*VÁHY!$AA$7)</f>
        <v>0</v>
      </c>
      <c r="AT273" s="273">
        <f>AS273+AS272+AS271</f>
        <v>0</v>
      </c>
      <c r="AU273" s="272">
        <f>AS273+AS272+AS271+AS270+AS266</f>
        <v>0</v>
      </c>
      <c r="AV273" s="272">
        <f>AS273+AS272+AS271+AS270+AS266+AS265+AS264</f>
        <v>0</v>
      </c>
    </row>
    <row r="274" spans="1:48" s="10" customFormat="1" ht="21.95" customHeight="1" x14ac:dyDescent="0.2">
      <c r="A274" s="104"/>
      <c r="B274" s="31">
        <v>42853</v>
      </c>
      <c r="C274" s="334"/>
      <c r="D274" s="334"/>
      <c r="E274" s="334"/>
      <c r="F274" s="334"/>
      <c r="G274" s="334"/>
      <c r="H274" s="334"/>
      <c r="I274" s="70">
        <f t="shared" si="225"/>
        <v>0</v>
      </c>
      <c r="J274" s="70">
        <f t="shared" si="226"/>
        <v>0</v>
      </c>
      <c r="K274" s="55"/>
      <c r="L274" s="56"/>
      <c r="M274" s="57"/>
      <c r="N274" s="58"/>
      <c r="O274" s="59"/>
      <c r="P274" s="60"/>
      <c r="Q274" s="132"/>
      <c r="R274" s="61"/>
      <c r="S274" s="62"/>
      <c r="T274" s="63"/>
      <c r="U274" s="64"/>
      <c r="V274" s="65"/>
      <c r="W274" s="66"/>
      <c r="X274" s="67"/>
      <c r="Y274" s="68"/>
      <c r="Z274" s="67"/>
      <c r="AA274" s="68"/>
      <c r="AB274" s="67"/>
      <c r="AC274" s="69"/>
      <c r="AD274" s="26"/>
      <c r="AE274" s="26"/>
      <c r="AF274" s="26"/>
      <c r="AG274" s="26"/>
      <c r="AH274" s="26"/>
      <c r="AI274" s="91"/>
      <c r="AJ274" s="26"/>
      <c r="AK274" s="26"/>
      <c r="AL274" s="26"/>
      <c r="AM274" s="26"/>
      <c r="AN274" s="26"/>
      <c r="AO274" s="286">
        <f t="shared" si="227"/>
        <v>0</v>
      </c>
      <c r="AP274" s="294">
        <f t="shared" si="227"/>
        <v>0</v>
      </c>
      <c r="AQ274" s="302">
        <f t="shared" si="227"/>
        <v>0</v>
      </c>
      <c r="AR274" s="310">
        <f t="shared" si="227"/>
        <v>0</v>
      </c>
      <c r="AS274" s="272">
        <f>((((K274*VÁHY!$B$7)+(L274*VÁHY!$C$7)+(M274*VÁHY!$D$7)+(N274*VÁHY!$E$7)+(O274*VÁHY!$F$7)+(P274*VÁHY!$G$7))*VÁHY!$H$7)+((R274*VÁHY!$I$7)+(S274*VÁHY!$J$7)+(T274*VÁHY!$K$7)+(U274*VÁHY!$L$7)+(V274*VÁHY!$M$7)+(W274*VÁHY!$N$7))+(X274*VÁHY!$O$7+Y274*VÁHY!$P$7+Z274*VÁHY!$Q$7+AA274*VÁHY!$R$7+AB274*VÁHY!$S$7+AC274*VÁHY!$T$7)+(AD274*VÁHY!$U$7+AE274*VÁHY!$V$7+AG274*VÁHY!$X$7+AH274*VÁHY!$Y$7))*(1+(AM274*VÁHY!$AD$7))+(AJ274*VÁHY!$AA$7)</f>
        <v>0</v>
      </c>
      <c r="AT274" s="273">
        <f>AS274+AS273+AS272</f>
        <v>0</v>
      </c>
      <c r="AU274" s="272">
        <f t="shared" ref="AU274:AU276" si="228">AS274+AS273+AS272+AS271+AS270</f>
        <v>0</v>
      </c>
      <c r="AV274" s="272">
        <f>AS274+AS273+AS272+AS271+AS270+AS266+AS265</f>
        <v>0</v>
      </c>
    </row>
    <row r="275" spans="1:48" s="10" customFormat="1" ht="21.95" customHeight="1" x14ac:dyDescent="0.2">
      <c r="A275" s="104"/>
      <c r="B275" s="31">
        <v>42854</v>
      </c>
      <c r="C275" s="334"/>
      <c r="D275" s="334"/>
      <c r="E275" s="334"/>
      <c r="F275" s="334"/>
      <c r="G275" s="334"/>
      <c r="H275" s="334"/>
      <c r="I275" s="70">
        <f t="shared" si="225"/>
        <v>0</v>
      </c>
      <c r="J275" s="70">
        <f t="shared" si="226"/>
        <v>0</v>
      </c>
      <c r="K275" s="55"/>
      <c r="L275" s="56"/>
      <c r="M275" s="57"/>
      <c r="N275" s="58"/>
      <c r="O275" s="59"/>
      <c r="P275" s="60"/>
      <c r="Q275" s="132"/>
      <c r="R275" s="61"/>
      <c r="S275" s="62"/>
      <c r="T275" s="63"/>
      <c r="U275" s="64"/>
      <c r="V275" s="65"/>
      <c r="W275" s="66"/>
      <c r="X275" s="67"/>
      <c r="Y275" s="68"/>
      <c r="Z275" s="67"/>
      <c r="AA275" s="68"/>
      <c r="AB275" s="67"/>
      <c r="AC275" s="69"/>
      <c r="AD275" s="26"/>
      <c r="AE275" s="26"/>
      <c r="AF275" s="26"/>
      <c r="AG275" s="26"/>
      <c r="AH275" s="26"/>
      <c r="AI275" s="91"/>
      <c r="AJ275" s="26"/>
      <c r="AK275" s="26"/>
      <c r="AL275" s="26"/>
      <c r="AM275" s="26"/>
      <c r="AN275" s="26"/>
      <c r="AO275" s="286">
        <f t="shared" si="227"/>
        <v>0</v>
      </c>
      <c r="AP275" s="294">
        <f t="shared" si="227"/>
        <v>0</v>
      </c>
      <c r="AQ275" s="302">
        <f t="shared" si="227"/>
        <v>0</v>
      </c>
      <c r="AR275" s="310">
        <f t="shared" si="227"/>
        <v>0</v>
      </c>
      <c r="AS275" s="272">
        <f>((((K275*VÁHY!$B$7)+(L275*VÁHY!$C$7)+(M275*VÁHY!$D$7)+(N275*VÁHY!$E$7)+(O275*VÁHY!$F$7)+(P275*VÁHY!$G$7))*VÁHY!$H$7)+((R275*VÁHY!$I$7)+(S275*VÁHY!$J$7)+(T275*VÁHY!$K$7)+(U275*VÁHY!$L$7)+(V275*VÁHY!$M$7)+(W275*VÁHY!$N$7))+(X275*VÁHY!$O$7+Y275*VÁHY!$P$7+Z275*VÁHY!$Q$7+AA275*VÁHY!$R$7+AB275*VÁHY!$S$7+AC275*VÁHY!$T$7)+(AD275*VÁHY!$U$7+AE275*VÁHY!$V$7+AG275*VÁHY!$X$7+AH275*VÁHY!$Y$7))*(1+(AM275*VÁHY!$AD$7))+(AJ275*VÁHY!$AA$7)</f>
        <v>0</v>
      </c>
      <c r="AT275" s="273">
        <f>AS275+AS274+AS273</f>
        <v>0</v>
      </c>
      <c r="AU275" s="272">
        <f t="shared" si="228"/>
        <v>0</v>
      </c>
      <c r="AV275" s="272">
        <f>AS275+AS274+AS273+AS272+AS271+AS270+AS266</f>
        <v>0</v>
      </c>
    </row>
    <row r="276" spans="1:48" s="10" customFormat="1" ht="21.95" customHeight="1" thickBot="1" x14ac:dyDescent="0.25">
      <c r="A276" s="104"/>
      <c r="B276" s="30">
        <v>42855</v>
      </c>
      <c r="C276" s="335"/>
      <c r="D276" s="335"/>
      <c r="E276" s="335"/>
      <c r="F276" s="334"/>
      <c r="G276" s="334"/>
      <c r="H276" s="334"/>
      <c r="I276" s="70">
        <f t="shared" si="225"/>
        <v>0</v>
      </c>
      <c r="J276" s="70">
        <f t="shared" si="226"/>
        <v>0</v>
      </c>
      <c r="K276" s="55"/>
      <c r="L276" s="56"/>
      <c r="M276" s="57"/>
      <c r="N276" s="58"/>
      <c r="O276" s="59"/>
      <c r="P276" s="60"/>
      <c r="Q276" s="132"/>
      <c r="R276" s="61"/>
      <c r="S276" s="62"/>
      <c r="T276" s="63"/>
      <c r="U276" s="64"/>
      <c r="V276" s="65"/>
      <c r="W276" s="66"/>
      <c r="X276" s="67"/>
      <c r="Y276" s="68"/>
      <c r="Z276" s="67"/>
      <c r="AA276" s="68"/>
      <c r="AB276" s="67"/>
      <c r="AC276" s="69"/>
      <c r="AD276" s="26"/>
      <c r="AE276" s="26"/>
      <c r="AF276" s="26"/>
      <c r="AG276" s="26"/>
      <c r="AH276" s="26"/>
      <c r="AI276" s="91"/>
      <c r="AJ276" s="26"/>
      <c r="AK276" s="26"/>
      <c r="AL276" s="26"/>
      <c r="AM276" s="26"/>
      <c r="AN276" s="26"/>
      <c r="AO276" s="286">
        <f t="shared" si="227"/>
        <v>0</v>
      </c>
      <c r="AP276" s="294">
        <f t="shared" si="227"/>
        <v>0</v>
      </c>
      <c r="AQ276" s="302">
        <f t="shared" si="227"/>
        <v>0</v>
      </c>
      <c r="AR276" s="310">
        <f t="shared" si="227"/>
        <v>0</v>
      </c>
      <c r="AS276" s="272">
        <f>((((K276*VÁHY!$B$7)+(L276*VÁHY!$C$7)+(M276*VÁHY!$D$7)+(N276*VÁHY!$E$7)+(O276*VÁHY!$F$7)+(P276*VÁHY!$G$7))*VÁHY!$H$7)+((R276*VÁHY!$I$7)+(S276*VÁHY!$J$7)+(T276*VÁHY!$K$7)+(U276*VÁHY!$L$7)+(V276*VÁHY!$M$7)+(W276*VÁHY!$N$7))+(X276*VÁHY!$O$7+Y276*VÁHY!$P$7+Z276*VÁHY!$Q$7+AA276*VÁHY!$R$7+AB276*VÁHY!$S$7+AC276*VÁHY!$T$7)+(AD276*VÁHY!$U$7+AE276*VÁHY!$V$7+AG276*VÁHY!$X$7+AH276*VÁHY!$Y$7))*(1+(AM276*VÁHY!$AD$7))+(AJ276*VÁHY!$AA$7)</f>
        <v>0</v>
      </c>
      <c r="AT276" s="273">
        <f>AS276+AS275+AS274</f>
        <v>0</v>
      </c>
      <c r="AU276" s="272">
        <f t="shared" si="228"/>
        <v>0</v>
      </c>
      <c r="AV276" s="272">
        <f t="shared" ref="AV276" si="229">AS276+AS275+AS274+AS273+AS272+AS271+AS270</f>
        <v>0</v>
      </c>
    </row>
    <row r="277" spans="1:48" s="10" customFormat="1" ht="14.25" thickTop="1" thickBot="1" x14ac:dyDescent="0.25">
      <c r="A277" s="105"/>
      <c r="B277" s="106"/>
      <c r="C277" s="114" t="e">
        <f>(L269+M269+N269+S269+T269+U269)/J269</f>
        <v>#DIV/0!</v>
      </c>
      <c r="D277" s="107" t="e">
        <f>(O269+P269+V269+W269+Y269+AA269)/(K269+L269+M269+N269+O269+P269+R269+S269+T269+U269+V269+W269+X269+Y269+Z269+AA269+AB269+AC269)</f>
        <v>#DIV/0!</v>
      </c>
      <c r="E277" s="108" t="e">
        <f>(K269+L269+M269+N269+O269+P269)/J269</f>
        <v>#DIV/0!</v>
      </c>
      <c r="F277" s="109" t="e">
        <f>1-J269/I269</f>
        <v>#DIV/0!</v>
      </c>
      <c r="G277" s="125" t="e">
        <f>Q269/J269</f>
        <v>#DIV/0!</v>
      </c>
      <c r="H277" s="127">
        <f>I269/(MAKROPLAN!E29)</f>
        <v>0</v>
      </c>
      <c r="I277" s="110"/>
      <c r="J277" s="111"/>
      <c r="K277" s="111"/>
      <c r="L277" s="111"/>
      <c r="M277" s="111"/>
      <c r="N277" s="111"/>
      <c r="O277" s="110"/>
      <c r="P277" s="111"/>
      <c r="Q277" s="111"/>
      <c r="R277" s="111"/>
      <c r="S277" s="111"/>
      <c r="T277" s="111"/>
      <c r="U277" s="111"/>
      <c r="V277" s="110"/>
      <c r="W277" s="111"/>
      <c r="X277" s="111"/>
      <c r="Y277" s="111"/>
      <c r="Z277" s="111"/>
      <c r="AA277" s="111"/>
      <c r="AB277" s="110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11"/>
      <c r="AN277" s="111"/>
      <c r="AO277" s="284"/>
      <c r="AP277" s="292"/>
      <c r="AQ277" s="300"/>
      <c r="AR277" s="308"/>
      <c r="AS277" s="274"/>
      <c r="AT277" s="275"/>
      <c r="AU277" s="275"/>
      <c r="AV277" s="275"/>
    </row>
    <row r="278" spans="1:48" ht="19.5" customHeight="1" thickTop="1" x14ac:dyDescent="0.2">
      <c r="A278" s="112"/>
      <c r="B278" s="106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285"/>
      <c r="AP278" s="293"/>
      <c r="AQ278" s="301"/>
      <c r="AR278" s="309"/>
    </row>
    <row r="279" spans="1:48" s="9" customFormat="1" ht="21.95" customHeight="1" x14ac:dyDescent="0.2">
      <c r="A279" s="100"/>
      <c r="B279" s="12"/>
      <c r="C279" s="355" t="s">
        <v>141</v>
      </c>
      <c r="D279" s="355"/>
      <c r="E279" s="355"/>
      <c r="F279" s="355" t="s">
        <v>74</v>
      </c>
      <c r="G279" s="355"/>
      <c r="H279" s="355"/>
      <c r="I279" s="70">
        <f>(K279+L279+M279+N279+O279+P279+R279+S279+T279+U279+V279+W279+AD279+AE279+AG279+(AH279/4)+X279+Y279+Z279+AA279+AB279+AC279)</f>
        <v>0</v>
      </c>
      <c r="J279" s="70">
        <f>(K279+L279+M279+N279+O279+P279+R279+S279+T279+U279+V279+W279)</f>
        <v>0</v>
      </c>
      <c r="K279" s="71">
        <f t="shared" ref="K279:AJ279" si="230">SUM(K280:K286)/60</f>
        <v>0</v>
      </c>
      <c r="L279" s="72">
        <f t="shared" si="230"/>
        <v>0</v>
      </c>
      <c r="M279" s="73">
        <f t="shared" si="230"/>
        <v>0</v>
      </c>
      <c r="N279" s="74">
        <f t="shared" si="230"/>
        <v>0</v>
      </c>
      <c r="O279" s="75">
        <f t="shared" si="230"/>
        <v>0</v>
      </c>
      <c r="P279" s="76">
        <f t="shared" si="230"/>
        <v>0</v>
      </c>
      <c r="Q279" s="130">
        <f t="shared" si="230"/>
        <v>0</v>
      </c>
      <c r="R279" s="77">
        <f t="shared" si="230"/>
        <v>0</v>
      </c>
      <c r="S279" s="78">
        <f t="shared" si="230"/>
        <v>0</v>
      </c>
      <c r="T279" s="79">
        <f t="shared" si="230"/>
        <v>0</v>
      </c>
      <c r="U279" s="80">
        <f t="shared" si="230"/>
        <v>0</v>
      </c>
      <c r="V279" s="81">
        <f t="shared" si="230"/>
        <v>0</v>
      </c>
      <c r="W279" s="82">
        <f t="shared" si="230"/>
        <v>0</v>
      </c>
      <c r="X279" s="83">
        <f t="shared" si="230"/>
        <v>0</v>
      </c>
      <c r="Y279" s="84">
        <f t="shared" si="230"/>
        <v>0</v>
      </c>
      <c r="Z279" s="83">
        <f t="shared" si="230"/>
        <v>0</v>
      </c>
      <c r="AA279" s="84">
        <f t="shared" si="230"/>
        <v>0</v>
      </c>
      <c r="AB279" s="83">
        <f t="shared" si="230"/>
        <v>0</v>
      </c>
      <c r="AC279" s="85">
        <f t="shared" si="230"/>
        <v>0</v>
      </c>
      <c r="AD279" s="86">
        <f t="shared" si="230"/>
        <v>0</v>
      </c>
      <c r="AE279" s="86">
        <f t="shared" si="230"/>
        <v>0</v>
      </c>
      <c r="AF279" s="86">
        <f t="shared" si="230"/>
        <v>0</v>
      </c>
      <c r="AG279" s="86">
        <f t="shared" si="230"/>
        <v>0</v>
      </c>
      <c r="AH279" s="86">
        <f t="shared" si="230"/>
        <v>0</v>
      </c>
      <c r="AI279" s="89">
        <f t="shared" si="230"/>
        <v>0</v>
      </c>
      <c r="AJ279" s="86">
        <f t="shared" si="230"/>
        <v>0</v>
      </c>
      <c r="AK279" s="24">
        <f t="shared" ref="AK279" si="231">SUM(AK280:AK286)</f>
        <v>0</v>
      </c>
      <c r="AL279" s="24">
        <f t="shared" ref="AL279:AN279" si="232">SUM(AL280:AL286)</f>
        <v>0</v>
      </c>
      <c r="AM279" s="24">
        <f t="shared" si="232"/>
        <v>0</v>
      </c>
      <c r="AN279" s="24">
        <f t="shared" si="232"/>
        <v>0</v>
      </c>
      <c r="AO279" s="280">
        <f>VÁHY!$AF$7</f>
        <v>2.5714285714285716</v>
      </c>
      <c r="AP279" s="291">
        <f>VÁHY!$AG$7</f>
        <v>6.7499999999999991</v>
      </c>
      <c r="AQ279" s="299">
        <f>VÁHY!$AH$7</f>
        <v>9.6428571428571406</v>
      </c>
      <c r="AR279" s="307">
        <f>VÁHY!$AI$7</f>
        <v>11.25</v>
      </c>
      <c r="AS279" s="266"/>
      <c r="AT279" s="267"/>
      <c r="AU279" s="267"/>
      <c r="AV279" s="267"/>
    </row>
    <row r="280" spans="1:48" s="11" customFormat="1" ht="21.95" customHeight="1" x14ac:dyDescent="0.2">
      <c r="A280" s="103"/>
      <c r="B280" s="30">
        <v>42856</v>
      </c>
      <c r="C280" s="334"/>
      <c r="D280" s="334"/>
      <c r="E280" s="334"/>
      <c r="F280" s="334"/>
      <c r="G280" s="334"/>
      <c r="H280" s="334"/>
      <c r="I280" s="70">
        <f t="shared" ref="I280:I286" si="233">(K280+L280+M280+N280+O280+P280+R280+S280+T280+U280+V280+W280+AD280+AE280+AG280+(AH280/4)+X280+Y280+Z280+AA280+AB280+AC280)/60</f>
        <v>0</v>
      </c>
      <c r="J280" s="70">
        <f t="shared" ref="J280:J286" si="234">(K280+L280+M280+N280+O280+P280+R280+S280+T280+U280+V280+W280)/60</f>
        <v>0</v>
      </c>
      <c r="K280" s="40"/>
      <c r="L280" s="41"/>
      <c r="M280" s="42"/>
      <c r="N280" s="43"/>
      <c r="O280" s="44"/>
      <c r="P280" s="45"/>
      <c r="Q280" s="131"/>
      <c r="R280" s="46"/>
      <c r="S280" s="47"/>
      <c r="T280" s="48"/>
      <c r="U280" s="49"/>
      <c r="V280" s="50"/>
      <c r="W280" s="51"/>
      <c r="X280" s="52"/>
      <c r="Y280" s="53"/>
      <c r="Z280" s="52"/>
      <c r="AA280" s="53"/>
      <c r="AB280" s="52"/>
      <c r="AC280" s="54"/>
      <c r="AD280" s="25"/>
      <c r="AE280" s="25"/>
      <c r="AF280" s="25"/>
      <c r="AG280" s="25"/>
      <c r="AH280" s="25"/>
      <c r="AI280" s="90"/>
      <c r="AJ280" s="25"/>
      <c r="AK280" s="25"/>
      <c r="AL280" s="25"/>
      <c r="AM280" s="25"/>
      <c r="AN280" s="25"/>
      <c r="AO280" s="286">
        <f t="shared" ref="AO280:AR286" si="235">AS280/60</f>
        <v>0</v>
      </c>
      <c r="AP280" s="294">
        <f t="shared" si="235"/>
        <v>0</v>
      </c>
      <c r="AQ280" s="302">
        <f t="shared" si="235"/>
        <v>0</v>
      </c>
      <c r="AR280" s="310">
        <f t="shared" si="235"/>
        <v>0</v>
      </c>
      <c r="AS280" s="272">
        <f>((((K280*VÁHY!$B$7)+(L280*VÁHY!$C$7)+(M280*VÁHY!$D$7)+(N280*VÁHY!$E$7)+(O280*VÁHY!$F$7)+(P280*VÁHY!$G$7))*VÁHY!$H$7)+((R280*VÁHY!$I$7)+(S280*VÁHY!$J$7)+(T280*VÁHY!$K$7)+(U280*VÁHY!$L$7)+(V280*VÁHY!$M$7)+(W280*VÁHY!$N$7))+(X280*VÁHY!$O$7+Y280*VÁHY!$P$7+Z280*VÁHY!$Q$7+AA280*VÁHY!$R$7+AB280*VÁHY!$S$7+AC280*VÁHY!$T$7)+(AD280*VÁHY!$U$7+AE280*VÁHY!$V$7+AG280*VÁHY!$X$7+AH280*VÁHY!$Y$7))*(1+(AM280*VÁHY!$AD$7))+(AJ280*VÁHY!$AA$7)</f>
        <v>0</v>
      </c>
      <c r="AT280" s="272">
        <f>AS280+AS276+AS275</f>
        <v>0</v>
      </c>
      <c r="AU280" s="272">
        <f>AS280+AS276+AS275+AS274+AS273</f>
        <v>0</v>
      </c>
      <c r="AV280" s="272">
        <f>AS280+AS276+AS275+AS274+AS273+AS272+AS271</f>
        <v>0</v>
      </c>
    </row>
    <row r="281" spans="1:48" s="10" customFormat="1" ht="21.95" customHeight="1" x14ac:dyDescent="0.2">
      <c r="A281" s="104"/>
      <c r="B281" s="31">
        <v>42857</v>
      </c>
      <c r="C281" s="334"/>
      <c r="D281" s="334"/>
      <c r="E281" s="334"/>
      <c r="F281" s="334"/>
      <c r="G281" s="334"/>
      <c r="H281" s="334"/>
      <c r="I281" s="70">
        <f t="shared" si="233"/>
        <v>0</v>
      </c>
      <c r="J281" s="70">
        <f t="shared" si="234"/>
        <v>0</v>
      </c>
      <c r="K281" s="55"/>
      <c r="L281" s="56"/>
      <c r="M281" s="57"/>
      <c r="N281" s="58"/>
      <c r="O281" s="59"/>
      <c r="P281" s="60"/>
      <c r="Q281" s="132"/>
      <c r="R281" s="61"/>
      <c r="S281" s="62"/>
      <c r="T281" s="63"/>
      <c r="U281" s="64"/>
      <c r="V281" s="65"/>
      <c r="W281" s="66"/>
      <c r="X281" s="67"/>
      <c r="Y281" s="68"/>
      <c r="Z281" s="67"/>
      <c r="AA281" s="68"/>
      <c r="AB281" s="67"/>
      <c r="AC281" s="69"/>
      <c r="AD281" s="26"/>
      <c r="AE281" s="26"/>
      <c r="AF281" s="26"/>
      <c r="AG281" s="26"/>
      <c r="AH281" s="26"/>
      <c r="AI281" s="91"/>
      <c r="AJ281" s="26"/>
      <c r="AK281" s="26"/>
      <c r="AL281" s="26"/>
      <c r="AM281" s="26"/>
      <c r="AN281" s="26"/>
      <c r="AO281" s="286">
        <f t="shared" si="235"/>
        <v>0</v>
      </c>
      <c r="AP281" s="294">
        <f t="shared" si="235"/>
        <v>0</v>
      </c>
      <c r="AQ281" s="302">
        <f t="shared" si="235"/>
        <v>0</v>
      </c>
      <c r="AR281" s="310">
        <f t="shared" si="235"/>
        <v>0</v>
      </c>
      <c r="AS281" s="272">
        <f>((((K281*VÁHY!$B$7)+(L281*VÁHY!$C$7)+(M281*VÁHY!$D$7)+(N281*VÁHY!$E$7)+(O281*VÁHY!$F$7)+(P281*VÁHY!$G$7))*VÁHY!$H$7)+((R281*VÁHY!$I$7)+(S281*VÁHY!$J$7)+(T281*VÁHY!$K$7)+(U281*VÁHY!$L$7)+(V281*VÁHY!$M$7)+(W281*VÁHY!$N$7))+(X281*VÁHY!$O$7+Y281*VÁHY!$P$7+Z281*VÁHY!$Q$7+AA281*VÁHY!$R$7+AB281*VÁHY!$S$7+AC281*VÁHY!$T$7)+(AD281*VÁHY!$U$7+AE281*VÁHY!$V$7+AG281*VÁHY!$X$7+AH281*VÁHY!$Y$7))*(1+(AM281*VÁHY!$AD$7))+(AJ281*VÁHY!$AA$7)</f>
        <v>0</v>
      </c>
      <c r="AT281" s="273">
        <f>AS281+AS280+AS276</f>
        <v>0</v>
      </c>
      <c r="AU281" s="272">
        <f>AS281+AS280+AS276+AS275+AS274</f>
        <v>0</v>
      </c>
      <c r="AV281" s="272">
        <f>AS281+AS280+AS276+AS275+AS274+AS273+AS272</f>
        <v>0</v>
      </c>
    </row>
    <row r="282" spans="1:48" s="10" customFormat="1" ht="21.95" customHeight="1" x14ac:dyDescent="0.2">
      <c r="A282" s="104"/>
      <c r="B282" s="31">
        <v>42858</v>
      </c>
      <c r="C282" s="334"/>
      <c r="D282" s="334"/>
      <c r="E282" s="334"/>
      <c r="F282" s="334"/>
      <c r="G282" s="334"/>
      <c r="H282" s="334"/>
      <c r="I282" s="70">
        <f t="shared" si="233"/>
        <v>0</v>
      </c>
      <c r="J282" s="70">
        <f t="shared" si="234"/>
        <v>0</v>
      </c>
      <c r="K282" s="55"/>
      <c r="L282" s="56"/>
      <c r="M282" s="57"/>
      <c r="N282" s="58"/>
      <c r="O282" s="59"/>
      <c r="P282" s="60"/>
      <c r="Q282" s="132"/>
      <c r="R282" s="61"/>
      <c r="S282" s="62"/>
      <c r="T282" s="63"/>
      <c r="U282" s="64"/>
      <c r="V282" s="65"/>
      <c r="W282" s="66"/>
      <c r="X282" s="67"/>
      <c r="Y282" s="68"/>
      <c r="Z282" s="67"/>
      <c r="AA282" s="68"/>
      <c r="AB282" s="67"/>
      <c r="AC282" s="69"/>
      <c r="AD282" s="26"/>
      <c r="AE282" s="26"/>
      <c r="AF282" s="26"/>
      <c r="AG282" s="26"/>
      <c r="AH282" s="26"/>
      <c r="AI282" s="91"/>
      <c r="AJ282" s="26"/>
      <c r="AK282" s="26"/>
      <c r="AL282" s="26"/>
      <c r="AM282" s="26"/>
      <c r="AN282" s="26"/>
      <c r="AO282" s="286">
        <f t="shared" si="235"/>
        <v>0</v>
      </c>
      <c r="AP282" s="294">
        <f t="shared" si="235"/>
        <v>0</v>
      </c>
      <c r="AQ282" s="302">
        <f t="shared" si="235"/>
        <v>0</v>
      </c>
      <c r="AR282" s="310">
        <f t="shared" si="235"/>
        <v>0</v>
      </c>
      <c r="AS282" s="272">
        <f>((((K282*VÁHY!$B$7)+(L282*VÁHY!$C$7)+(M282*VÁHY!$D$7)+(N282*VÁHY!$E$7)+(O282*VÁHY!$F$7)+(P282*VÁHY!$G$7))*VÁHY!$H$7)+((R282*VÁHY!$I$7)+(S282*VÁHY!$J$7)+(T282*VÁHY!$K$7)+(U282*VÁHY!$L$7)+(V282*VÁHY!$M$7)+(W282*VÁHY!$N$7))+(X282*VÁHY!$O$7+Y282*VÁHY!$P$7+Z282*VÁHY!$Q$7+AA282*VÁHY!$R$7+AB282*VÁHY!$S$7+AC282*VÁHY!$T$7)+(AD282*VÁHY!$U$7+AE282*VÁHY!$V$7+AG282*VÁHY!$X$7+AH282*VÁHY!$Y$7))*(1+(AM282*VÁHY!$AD$7))+(AJ282*VÁHY!$AA$7)</f>
        <v>0</v>
      </c>
      <c r="AT282" s="273">
        <f>AS282+AS281+AS280</f>
        <v>0</v>
      </c>
      <c r="AU282" s="272">
        <f>AS282+AS281+AS280+AS276+AS275</f>
        <v>0</v>
      </c>
      <c r="AV282" s="272">
        <f>AS282+AS281+AS280+AS276+AS275+AS274+AS273</f>
        <v>0</v>
      </c>
    </row>
    <row r="283" spans="1:48" s="10" customFormat="1" ht="21.95" customHeight="1" x14ac:dyDescent="0.2">
      <c r="A283" s="104"/>
      <c r="B283" s="30">
        <v>42859</v>
      </c>
      <c r="C283" s="334"/>
      <c r="D283" s="334"/>
      <c r="E283" s="334"/>
      <c r="F283" s="334"/>
      <c r="G283" s="334"/>
      <c r="H283" s="334"/>
      <c r="I283" s="70">
        <f t="shared" si="233"/>
        <v>0</v>
      </c>
      <c r="J283" s="70">
        <f t="shared" si="234"/>
        <v>0</v>
      </c>
      <c r="K283" s="55"/>
      <c r="L283" s="56"/>
      <c r="M283" s="57"/>
      <c r="N283" s="58"/>
      <c r="O283" s="59"/>
      <c r="P283" s="60"/>
      <c r="Q283" s="132"/>
      <c r="R283" s="61"/>
      <c r="S283" s="62"/>
      <c r="T283" s="63"/>
      <c r="U283" s="64"/>
      <c r="V283" s="65"/>
      <c r="W283" s="66"/>
      <c r="X283" s="67"/>
      <c r="Y283" s="68"/>
      <c r="Z283" s="67"/>
      <c r="AA283" s="68"/>
      <c r="AB283" s="67"/>
      <c r="AC283" s="69"/>
      <c r="AD283" s="26"/>
      <c r="AE283" s="26"/>
      <c r="AF283" s="26"/>
      <c r="AG283" s="26"/>
      <c r="AH283" s="26"/>
      <c r="AI283" s="91"/>
      <c r="AJ283" s="26"/>
      <c r="AK283" s="26"/>
      <c r="AL283" s="26"/>
      <c r="AM283" s="26"/>
      <c r="AN283" s="26"/>
      <c r="AO283" s="286">
        <f t="shared" si="235"/>
        <v>0</v>
      </c>
      <c r="AP283" s="294">
        <f t="shared" si="235"/>
        <v>0</v>
      </c>
      <c r="AQ283" s="302">
        <f t="shared" si="235"/>
        <v>0</v>
      </c>
      <c r="AR283" s="310">
        <f t="shared" si="235"/>
        <v>0</v>
      </c>
      <c r="AS283" s="272">
        <f>((((K283*VÁHY!$B$7)+(L283*VÁHY!$C$7)+(M283*VÁHY!$D$7)+(N283*VÁHY!$E$7)+(O283*VÁHY!$F$7)+(P283*VÁHY!$G$7))*VÁHY!$H$7)+((R283*VÁHY!$I$7)+(S283*VÁHY!$J$7)+(T283*VÁHY!$K$7)+(U283*VÁHY!$L$7)+(V283*VÁHY!$M$7)+(W283*VÁHY!$N$7))+(X283*VÁHY!$O$7+Y283*VÁHY!$P$7+Z283*VÁHY!$Q$7+AA283*VÁHY!$R$7+AB283*VÁHY!$S$7+AC283*VÁHY!$T$7)+(AD283*VÁHY!$U$7+AE283*VÁHY!$V$7+AG283*VÁHY!$X$7+AH283*VÁHY!$Y$7))*(1+(AM283*VÁHY!$AD$7))+(AJ283*VÁHY!$AA$7)</f>
        <v>0</v>
      </c>
      <c r="AT283" s="273">
        <f>AS283+AS282+AS281</f>
        <v>0</v>
      </c>
      <c r="AU283" s="272">
        <f>AS283+AS282+AS281+AS280+AS276</f>
        <v>0</v>
      </c>
      <c r="AV283" s="272">
        <f>AS283+AS282+AS281+AS280+AS276+AS275+AS274</f>
        <v>0</v>
      </c>
    </row>
    <row r="284" spans="1:48" s="10" customFormat="1" ht="21.95" customHeight="1" x14ac:dyDescent="0.2">
      <c r="A284" s="104"/>
      <c r="B284" s="31">
        <v>42860</v>
      </c>
      <c r="C284" s="334"/>
      <c r="D284" s="334"/>
      <c r="E284" s="334"/>
      <c r="F284" s="334"/>
      <c r="G284" s="334"/>
      <c r="H284" s="334"/>
      <c r="I284" s="70">
        <f t="shared" si="233"/>
        <v>0</v>
      </c>
      <c r="J284" s="70">
        <f t="shared" si="234"/>
        <v>0</v>
      </c>
      <c r="K284" s="55"/>
      <c r="L284" s="56"/>
      <c r="M284" s="57"/>
      <c r="N284" s="58"/>
      <c r="O284" s="59"/>
      <c r="P284" s="60"/>
      <c r="Q284" s="132"/>
      <c r="R284" s="61"/>
      <c r="S284" s="62"/>
      <c r="T284" s="63"/>
      <c r="U284" s="64"/>
      <c r="V284" s="65"/>
      <c r="W284" s="66"/>
      <c r="X284" s="67"/>
      <c r="Y284" s="68"/>
      <c r="Z284" s="67"/>
      <c r="AA284" s="68"/>
      <c r="AB284" s="67"/>
      <c r="AC284" s="69"/>
      <c r="AD284" s="26"/>
      <c r="AE284" s="26"/>
      <c r="AF284" s="26"/>
      <c r="AG284" s="26"/>
      <c r="AH284" s="26"/>
      <c r="AI284" s="91"/>
      <c r="AJ284" s="26"/>
      <c r="AK284" s="26"/>
      <c r="AL284" s="26"/>
      <c r="AM284" s="26"/>
      <c r="AN284" s="26"/>
      <c r="AO284" s="286">
        <f t="shared" si="235"/>
        <v>0</v>
      </c>
      <c r="AP284" s="294">
        <f t="shared" si="235"/>
        <v>0</v>
      </c>
      <c r="AQ284" s="302">
        <f t="shared" si="235"/>
        <v>0</v>
      </c>
      <c r="AR284" s="310">
        <f t="shared" si="235"/>
        <v>0</v>
      </c>
      <c r="AS284" s="272">
        <f>((((K284*VÁHY!$B$7)+(L284*VÁHY!$C$7)+(M284*VÁHY!$D$7)+(N284*VÁHY!$E$7)+(O284*VÁHY!$F$7)+(P284*VÁHY!$G$7))*VÁHY!$H$7)+((R284*VÁHY!$I$7)+(S284*VÁHY!$J$7)+(T284*VÁHY!$K$7)+(U284*VÁHY!$L$7)+(V284*VÁHY!$M$7)+(W284*VÁHY!$N$7))+(X284*VÁHY!$O$7+Y284*VÁHY!$P$7+Z284*VÁHY!$Q$7+AA284*VÁHY!$R$7+AB284*VÁHY!$S$7+AC284*VÁHY!$T$7)+(AD284*VÁHY!$U$7+AE284*VÁHY!$V$7+AG284*VÁHY!$X$7+AH284*VÁHY!$Y$7))*(1+(AM284*VÁHY!$AD$7))+(AJ284*VÁHY!$AA$7)</f>
        <v>0</v>
      </c>
      <c r="AT284" s="273">
        <f>AS284+AS283+AS282</f>
        <v>0</v>
      </c>
      <c r="AU284" s="272">
        <f t="shared" ref="AU284:AU286" si="236">AS284+AS283+AS282+AS281+AS280</f>
        <v>0</v>
      </c>
      <c r="AV284" s="272">
        <f>AS284+AS283+AS282+AS281+AS280+AS276+AS275</f>
        <v>0</v>
      </c>
    </row>
    <row r="285" spans="1:48" s="10" customFormat="1" ht="21.95" customHeight="1" x14ac:dyDescent="0.2">
      <c r="A285" s="104"/>
      <c r="B285" s="31">
        <v>42861</v>
      </c>
      <c r="C285" s="334"/>
      <c r="D285" s="334"/>
      <c r="E285" s="334"/>
      <c r="F285" s="334"/>
      <c r="G285" s="334"/>
      <c r="H285" s="334"/>
      <c r="I285" s="70">
        <f t="shared" si="233"/>
        <v>0</v>
      </c>
      <c r="J285" s="70">
        <f t="shared" si="234"/>
        <v>0</v>
      </c>
      <c r="K285" s="55"/>
      <c r="L285" s="56"/>
      <c r="M285" s="57"/>
      <c r="N285" s="58"/>
      <c r="O285" s="59"/>
      <c r="P285" s="60"/>
      <c r="Q285" s="132"/>
      <c r="R285" s="61"/>
      <c r="S285" s="62"/>
      <c r="T285" s="63"/>
      <c r="U285" s="64"/>
      <c r="V285" s="65"/>
      <c r="W285" s="66"/>
      <c r="X285" s="67"/>
      <c r="Y285" s="68"/>
      <c r="Z285" s="67"/>
      <c r="AA285" s="68"/>
      <c r="AB285" s="67"/>
      <c r="AC285" s="69"/>
      <c r="AD285" s="26"/>
      <c r="AE285" s="26"/>
      <c r="AF285" s="26"/>
      <c r="AG285" s="26"/>
      <c r="AH285" s="26"/>
      <c r="AI285" s="91"/>
      <c r="AJ285" s="26"/>
      <c r="AK285" s="26"/>
      <c r="AL285" s="26"/>
      <c r="AM285" s="26"/>
      <c r="AN285" s="26"/>
      <c r="AO285" s="286">
        <f t="shared" si="235"/>
        <v>0</v>
      </c>
      <c r="AP285" s="294">
        <f t="shared" si="235"/>
        <v>0</v>
      </c>
      <c r="AQ285" s="302">
        <f t="shared" si="235"/>
        <v>0</v>
      </c>
      <c r="AR285" s="310">
        <f t="shared" si="235"/>
        <v>0</v>
      </c>
      <c r="AS285" s="272">
        <f>((((K285*VÁHY!$B$7)+(L285*VÁHY!$C$7)+(M285*VÁHY!$D$7)+(N285*VÁHY!$E$7)+(O285*VÁHY!$F$7)+(P285*VÁHY!$G$7))*VÁHY!$H$7)+((R285*VÁHY!$I$7)+(S285*VÁHY!$J$7)+(T285*VÁHY!$K$7)+(U285*VÁHY!$L$7)+(V285*VÁHY!$M$7)+(W285*VÁHY!$N$7))+(X285*VÁHY!$O$7+Y285*VÁHY!$P$7+Z285*VÁHY!$Q$7+AA285*VÁHY!$R$7+AB285*VÁHY!$S$7+AC285*VÁHY!$T$7)+(AD285*VÁHY!$U$7+AE285*VÁHY!$V$7+AG285*VÁHY!$X$7+AH285*VÁHY!$Y$7))*(1+(AM285*VÁHY!$AD$7))+(AJ285*VÁHY!$AA$7)</f>
        <v>0</v>
      </c>
      <c r="AT285" s="273">
        <f>AS285+AS284+AS283</f>
        <v>0</v>
      </c>
      <c r="AU285" s="272">
        <f t="shared" si="236"/>
        <v>0</v>
      </c>
      <c r="AV285" s="272">
        <f>AS285+AS284+AS283+AS282+AS281+AS280+AS276</f>
        <v>0</v>
      </c>
    </row>
    <row r="286" spans="1:48" s="10" customFormat="1" ht="21.95" customHeight="1" thickBot="1" x14ac:dyDescent="0.25">
      <c r="A286" s="104"/>
      <c r="B286" s="30">
        <v>42862</v>
      </c>
      <c r="C286" s="335"/>
      <c r="D286" s="335"/>
      <c r="E286" s="335"/>
      <c r="F286" s="334"/>
      <c r="G286" s="334"/>
      <c r="H286" s="334"/>
      <c r="I286" s="70">
        <f t="shared" si="233"/>
        <v>0</v>
      </c>
      <c r="J286" s="70">
        <f t="shared" si="234"/>
        <v>0</v>
      </c>
      <c r="K286" s="55"/>
      <c r="L286" s="56"/>
      <c r="M286" s="57"/>
      <c r="N286" s="58"/>
      <c r="O286" s="59"/>
      <c r="P286" s="60"/>
      <c r="Q286" s="132"/>
      <c r="R286" s="61"/>
      <c r="S286" s="62"/>
      <c r="T286" s="63"/>
      <c r="U286" s="64"/>
      <c r="V286" s="65"/>
      <c r="W286" s="66"/>
      <c r="X286" s="67"/>
      <c r="Y286" s="68"/>
      <c r="Z286" s="67"/>
      <c r="AA286" s="68"/>
      <c r="AB286" s="67"/>
      <c r="AC286" s="69"/>
      <c r="AD286" s="26"/>
      <c r="AE286" s="26"/>
      <c r="AF286" s="26"/>
      <c r="AG286" s="26"/>
      <c r="AH286" s="26"/>
      <c r="AI286" s="91"/>
      <c r="AJ286" s="26"/>
      <c r="AK286" s="26"/>
      <c r="AL286" s="26"/>
      <c r="AM286" s="26"/>
      <c r="AN286" s="26"/>
      <c r="AO286" s="286">
        <f t="shared" si="235"/>
        <v>0</v>
      </c>
      <c r="AP286" s="294">
        <f t="shared" si="235"/>
        <v>0</v>
      </c>
      <c r="AQ286" s="302">
        <f t="shared" si="235"/>
        <v>0</v>
      </c>
      <c r="AR286" s="310">
        <f t="shared" si="235"/>
        <v>0</v>
      </c>
      <c r="AS286" s="272">
        <f>((((K286*VÁHY!$B$7)+(L286*VÁHY!$C$7)+(M286*VÁHY!$D$7)+(N286*VÁHY!$E$7)+(O286*VÁHY!$F$7)+(P286*VÁHY!$G$7))*VÁHY!$H$7)+((R286*VÁHY!$I$7)+(S286*VÁHY!$J$7)+(T286*VÁHY!$K$7)+(U286*VÁHY!$L$7)+(V286*VÁHY!$M$7)+(W286*VÁHY!$N$7))+(X286*VÁHY!$O$7+Y286*VÁHY!$P$7+Z286*VÁHY!$Q$7+AA286*VÁHY!$R$7+AB286*VÁHY!$S$7+AC286*VÁHY!$T$7)+(AD286*VÁHY!$U$7+AE286*VÁHY!$V$7+AG286*VÁHY!$X$7+AH286*VÁHY!$Y$7))*(1+(AM286*VÁHY!$AD$7))+(AJ286*VÁHY!$AA$7)</f>
        <v>0</v>
      </c>
      <c r="AT286" s="273">
        <f>AS286+AS285+AS284</f>
        <v>0</v>
      </c>
      <c r="AU286" s="272">
        <f t="shared" si="236"/>
        <v>0</v>
      </c>
      <c r="AV286" s="272">
        <f t="shared" ref="AV286" si="237">AS286+AS285+AS284+AS283+AS282+AS281+AS280</f>
        <v>0</v>
      </c>
    </row>
    <row r="287" spans="1:48" s="10" customFormat="1" ht="14.25" thickTop="1" thickBot="1" x14ac:dyDescent="0.25">
      <c r="A287" s="105"/>
      <c r="B287" s="106"/>
      <c r="C287" s="114" t="e">
        <f>(L279+M279+N279+S279+T279+U279)/J279</f>
        <v>#DIV/0!</v>
      </c>
      <c r="D287" s="107" t="e">
        <f>(O279+P279+V279+W279+Y279+AA279)/(K279+L279+M279+N279+O279+P279+R279+S279+T279+U279+V279+W279+X279+Y279+Z279+AA279+AB279+AC279)</f>
        <v>#DIV/0!</v>
      </c>
      <c r="E287" s="108" t="e">
        <f>(K279+L279+M279+N279+O279+P279)/J279</f>
        <v>#DIV/0!</v>
      </c>
      <c r="F287" s="109" t="e">
        <f>1-J279/I279</f>
        <v>#DIV/0!</v>
      </c>
      <c r="G287" s="125" t="e">
        <f>Q279/J279</f>
        <v>#DIV/0!</v>
      </c>
      <c r="H287" s="127">
        <f>I279/(MAKROPLAN!E30)</f>
        <v>0</v>
      </c>
      <c r="I287" s="110"/>
      <c r="J287" s="111"/>
      <c r="K287" s="111"/>
      <c r="L287" s="111"/>
      <c r="M287" s="111"/>
      <c r="N287" s="111"/>
      <c r="O287" s="110"/>
      <c r="P287" s="111"/>
      <c r="Q287" s="111"/>
      <c r="R287" s="111"/>
      <c r="S287" s="111"/>
      <c r="T287" s="111"/>
      <c r="U287" s="111"/>
      <c r="V287" s="110"/>
      <c r="W287" s="111"/>
      <c r="X287" s="111"/>
      <c r="Y287" s="111"/>
      <c r="Z287" s="111"/>
      <c r="AA287" s="111"/>
      <c r="AB287" s="110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  <c r="AN287" s="111"/>
      <c r="AO287" s="284"/>
      <c r="AP287" s="292"/>
      <c r="AQ287" s="300"/>
      <c r="AR287" s="308"/>
      <c r="AS287" s="274"/>
      <c r="AT287" s="275"/>
      <c r="AU287" s="275"/>
      <c r="AV287" s="275"/>
    </row>
    <row r="288" spans="1:48" ht="19.5" customHeight="1" thickTop="1" x14ac:dyDescent="0.2">
      <c r="A288" s="112"/>
      <c r="B288" s="106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285"/>
      <c r="AP288" s="293"/>
      <c r="AQ288" s="301"/>
      <c r="AR288" s="309"/>
    </row>
    <row r="289" spans="1:48" s="9" customFormat="1" ht="21.95" customHeight="1" x14ac:dyDescent="0.2">
      <c r="A289" s="100"/>
      <c r="B289" s="12"/>
      <c r="C289" s="355" t="s">
        <v>141</v>
      </c>
      <c r="D289" s="355"/>
      <c r="E289" s="355"/>
      <c r="F289" s="355" t="s">
        <v>73</v>
      </c>
      <c r="G289" s="355"/>
      <c r="H289" s="355"/>
      <c r="I289" s="70">
        <f>(K289+L289+M289+N289+O289+P289+R289+S289+T289+U289+V289+W289+AD289+AE289+AG289+(AH289/4)+X289+Y289+Z289+AA289+AB289+AC289)</f>
        <v>0</v>
      </c>
      <c r="J289" s="70">
        <f>(K289+L289+M289+N289+O289+P289+R289+S289+T289+U289+V289+W289)</f>
        <v>0</v>
      </c>
      <c r="K289" s="71">
        <f t="shared" ref="K289:AJ289" si="238">SUM(K290:K296)/60</f>
        <v>0</v>
      </c>
      <c r="L289" s="72">
        <f t="shared" si="238"/>
        <v>0</v>
      </c>
      <c r="M289" s="73">
        <f t="shared" si="238"/>
        <v>0</v>
      </c>
      <c r="N289" s="74">
        <f t="shared" si="238"/>
        <v>0</v>
      </c>
      <c r="O289" s="75">
        <f t="shared" si="238"/>
        <v>0</v>
      </c>
      <c r="P289" s="76">
        <f t="shared" si="238"/>
        <v>0</v>
      </c>
      <c r="Q289" s="130">
        <f t="shared" si="238"/>
        <v>0</v>
      </c>
      <c r="R289" s="77">
        <f t="shared" si="238"/>
        <v>0</v>
      </c>
      <c r="S289" s="78">
        <f t="shared" si="238"/>
        <v>0</v>
      </c>
      <c r="T289" s="79">
        <f t="shared" si="238"/>
        <v>0</v>
      </c>
      <c r="U289" s="80">
        <f t="shared" si="238"/>
        <v>0</v>
      </c>
      <c r="V289" s="81">
        <f t="shared" si="238"/>
        <v>0</v>
      </c>
      <c r="W289" s="82">
        <f t="shared" si="238"/>
        <v>0</v>
      </c>
      <c r="X289" s="83">
        <f t="shared" si="238"/>
        <v>0</v>
      </c>
      <c r="Y289" s="84">
        <f t="shared" si="238"/>
        <v>0</v>
      </c>
      <c r="Z289" s="83">
        <f t="shared" si="238"/>
        <v>0</v>
      </c>
      <c r="AA289" s="84">
        <f t="shared" si="238"/>
        <v>0</v>
      </c>
      <c r="AB289" s="83">
        <f t="shared" si="238"/>
        <v>0</v>
      </c>
      <c r="AC289" s="85">
        <f t="shared" si="238"/>
        <v>0</v>
      </c>
      <c r="AD289" s="86">
        <f t="shared" si="238"/>
        <v>0</v>
      </c>
      <c r="AE289" s="86">
        <f t="shared" si="238"/>
        <v>0</v>
      </c>
      <c r="AF289" s="86">
        <f t="shared" si="238"/>
        <v>0</v>
      </c>
      <c r="AG289" s="86">
        <f t="shared" si="238"/>
        <v>0</v>
      </c>
      <c r="AH289" s="86">
        <f t="shared" si="238"/>
        <v>0</v>
      </c>
      <c r="AI289" s="89">
        <f t="shared" si="238"/>
        <v>0</v>
      </c>
      <c r="AJ289" s="86">
        <f t="shared" si="238"/>
        <v>0</v>
      </c>
      <c r="AK289" s="24">
        <f t="shared" ref="AK289" si="239">SUM(AK290:AK296)</f>
        <v>0</v>
      </c>
      <c r="AL289" s="24">
        <f t="shared" ref="AL289:AN289" si="240">SUM(AL290:AL296)</f>
        <v>0</v>
      </c>
      <c r="AM289" s="24">
        <f t="shared" si="240"/>
        <v>0</v>
      </c>
      <c r="AN289" s="24">
        <f t="shared" si="240"/>
        <v>0</v>
      </c>
      <c r="AO289" s="280">
        <f>VÁHY!$AF$7</f>
        <v>2.5714285714285716</v>
      </c>
      <c r="AP289" s="291">
        <f>VÁHY!$AG$7</f>
        <v>6.7499999999999991</v>
      </c>
      <c r="AQ289" s="299">
        <f>VÁHY!$AH$7</f>
        <v>9.6428571428571406</v>
      </c>
      <c r="AR289" s="307">
        <f>VÁHY!$AI$7</f>
        <v>11.25</v>
      </c>
      <c r="AS289" s="266"/>
      <c r="AT289" s="267"/>
      <c r="AU289" s="267"/>
      <c r="AV289" s="267"/>
    </row>
    <row r="290" spans="1:48" s="11" customFormat="1" ht="21.95" customHeight="1" x14ac:dyDescent="0.2">
      <c r="A290" s="103"/>
      <c r="B290" s="30">
        <v>42863</v>
      </c>
      <c r="C290" s="334"/>
      <c r="D290" s="334"/>
      <c r="E290" s="334"/>
      <c r="F290" s="334"/>
      <c r="G290" s="334"/>
      <c r="H290" s="334"/>
      <c r="I290" s="70">
        <f t="shared" ref="I290:I296" si="241">(K290+L290+M290+N290+O290+P290+R290+S290+T290+U290+V290+W290+AD290+AE290+AG290+(AH290/4)+X290+Y290+Z290+AA290+AB290+AC290)/60</f>
        <v>0</v>
      </c>
      <c r="J290" s="70">
        <f t="shared" ref="J290:J296" si="242">(K290+L290+M290+N290+O290+P290+R290+S290+T290+U290+V290+W290)/60</f>
        <v>0</v>
      </c>
      <c r="K290" s="40"/>
      <c r="L290" s="41"/>
      <c r="M290" s="42"/>
      <c r="N290" s="43"/>
      <c r="O290" s="44"/>
      <c r="P290" s="45"/>
      <c r="Q290" s="131"/>
      <c r="R290" s="46"/>
      <c r="S290" s="47"/>
      <c r="T290" s="48"/>
      <c r="U290" s="49"/>
      <c r="V290" s="50"/>
      <c r="W290" s="51"/>
      <c r="X290" s="52"/>
      <c r="Y290" s="53"/>
      <c r="Z290" s="52"/>
      <c r="AA290" s="53"/>
      <c r="AB290" s="52"/>
      <c r="AC290" s="54"/>
      <c r="AD290" s="25"/>
      <c r="AE290" s="25"/>
      <c r="AF290" s="25"/>
      <c r="AG290" s="25"/>
      <c r="AH290" s="25"/>
      <c r="AI290" s="90"/>
      <c r="AJ290" s="25"/>
      <c r="AK290" s="25"/>
      <c r="AL290" s="25"/>
      <c r="AM290" s="25"/>
      <c r="AN290" s="25"/>
      <c r="AO290" s="286">
        <f t="shared" ref="AO290:AR296" si="243">AS290/60</f>
        <v>0</v>
      </c>
      <c r="AP290" s="294">
        <f t="shared" si="243"/>
        <v>0</v>
      </c>
      <c r="AQ290" s="302">
        <f t="shared" si="243"/>
        <v>0</v>
      </c>
      <c r="AR290" s="310">
        <f t="shared" si="243"/>
        <v>0</v>
      </c>
      <c r="AS290" s="272">
        <f>((((K290*VÁHY!$B$7)+(L290*VÁHY!$C$7)+(M290*VÁHY!$D$7)+(N290*VÁHY!$E$7)+(O290*VÁHY!$F$7)+(P290*VÁHY!$G$7))*VÁHY!$H$7)+((R290*VÁHY!$I$7)+(S290*VÁHY!$J$7)+(T290*VÁHY!$K$7)+(U290*VÁHY!$L$7)+(V290*VÁHY!$M$7)+(W290*VÁHY!$N$7))+(X290*VÁHY!$O$7+Y290*VÁHY!$P$7+Z290*VÁHY!$Q$7+AA290*VÁHY!$R$7+AB290*VÁHY!$S$7+AC290*VÁHY!$T$7)+(AD290*VÁHY!$U$7+AE290*VÁHY!$V$7+AG290*VÁHY!$X$7+AH290*VÁHY!$Y$7))*(1+(AM290*VÁHY!$AD$7))+(AJ290*VÁHY!$AA$7)</f>
        <v>0</v>
      </c>
      <c r="AT290" s="272">
        <f>AS290+AS286+AS285</f>
        <v>0</v>
      </c>
      <c r="AU290" s="272">
        <f>AS290+AS286+AS285+AS284+AS283</f>
        <v>0</v>
      </c>
      <c r="AV290" s="272">
        <f>AS290+AS286+AS285+AS284+AS283+AS282+AS281</f>
        <v>0</v>
      </c>
    </row>
    <row r="291" spans="1:48" s="10" customFormat="1" ht="21.95" customHeight="1" x14ac:dyDescent="0.2">
      <c r="A291" s="104"/>
      <c r="B291" s="31">
        <v>42864</v>
      </c>
      <c r="C291" s="334"/>
      <c r="D291" s="334"/>
      <c r="E291" s="334"/>
      <c r="F291" s="334"/>
      <c r="G291" s="334"/>
      <c r="H291" s="334"/>
      <c r="I291" s="70">
        <f t="shared" si="241"/>
        <v>0</v>
      </c>
      <c r="J291" s="70">
        <f t="shared" si="242"/>
        <v>0</v>
      </c>
      <c r="K291" s="55"/>
      <c r="L291" s="56"/>
      <c r="M291" s="57"/>
      <c r="N291" s="58"/>
      <c r="O291" s="59"/>
      <c r="P291" s="60"/>
      <c r="Q291" s="132"/>
      <c r="R291" s="61"/>
      <c r="S291" s="62"/>
      <c r="T291" s="63"/>
      <c r="U291" s="64"/>
      <c r="V291" s="65"/>
      <c r="W291" s="66"/>
      <c r="X291" s="67"/>
      <c r="Y291" s="68"/>
      <c r="Z291" s="67"/>
      <c r="AA291" s="68"/>
      <c r="AB291" s="67"/>
      <c r="AC291" s="69"/>
      <c r="AD291" s="26"/>
      <c r="AE291" s="26"/>
      <c r="AF291" s="26"/>
      <c r="AG291" s="26"/>
      <c r="AH291" s="26"/>
      <c r="AI291" s="91"/>
      <c r="AJ291" s="26"/>
      <c r="AK291" s="26"/>
      <c r="AL291" s="26"/>
      <c r="AM291" s="26"/>
      <c r="AN291" s="26"/>
      <c r="AO291" s="286">
        <f t="shared" si="243"/>
        <v>0</v>
      </c>
      <c r="AP291" s="294">
        <f t="shared" si="243"/>
        <v>0</v>
      </c>
      <c r="AQ291" s="302">
        <f t="shared" si="243"/>
        <v>0</v>
      </c>
      <c r="AR291" s="310">
        <f t="shared" si="243"/>
        <v>0</v>
      </c>
      <c r="AS291" s="272">
        <f>((((K291*VÁHY!$B$7)+(L291*VÁHY!$C$7)+(M291*VÁHY!$D$7)+(N291*VÁHY!$E$7)+(O291*VÁHY!$F$7)+(P291*VÁHY!$G$7))*VÁHY!$H$7)+((R291*VÁHY!$I$7)+(S291*VÁHY!$J$7)+(T291*VÁHY!$K$7)+(U291*VÁHY!$L$7)+(V291*VÁHY!$M$7)+(W291*VÁHY!$N$7))+(X291*VÁHY!$O$7+Y291*VÁHY!$P$7+Z291*VÁHY!$Q$7+AA291*VÁHY!$R$7+AB291*VÁHY!$S$7+AC291*VÁHY!$T$7)+(AD291*VÁHY!$U$7+AE291*VÁHY!$V$7+AG291*VÁHY!$X$7+AH291*VÁHY!$Y$7))*(1+(AM291*VÁHY!$AD$7))+(AJ291*VÁHY!$AA$7)</f>
        <v>0</v>
      </c>
      <c r="AT291" s="273">
        <f>AS291+AS290+AS286</f>
        <v>0</v>
      </c>
      <c r="AU291" s="272">
        <f>AS291+AS290+AS286+AS285+AS284</f>
        <v>0</v>
      </c>
      <c r="AV291" s="272">
        <f>AS291+AS290+AS286+AS285+AS284+AS283+AS282</f>
        <v>0</v>
      </c>
    </row>
    <row r="292" spans="1:48" s="10" customFormat="1" ht="21.95" customHeight="1" x14ac:dyDescent="0.2">
      <c r="A292" s="104"/>
      <c r="B292" s="31">
        <v>42865</v>
      </c>
      <c r="C292" s="334"/>
      <c r="D292" s="334"/>
      <c r="E292" s="334"/>
      <c r="F292" s="334"/>
      <c r="G292" s="334"/>
      <c r="H292" s="334"/>
      <c r="I292" s="70">
        <f t="shared" si="241"/>
        <v>0</v>
      </c>
      <c r="J292" s="70">
        <f t="shared" si="242"/>
        <v>0</v>
      </c>
      <c r="K292" s="55"/>
      <c r="L292" s="56"/>
      <c r="M292" s="57"/>
      <c r="N292" s="58"/>
      <c r="O292" s="59"/>
      <c r="P292" s="60"/>
      <c r="Q292" s="132"/>
      <c r="R292" s="61"/>
      <c r="S292" s="62"/>
      <c r="T292" s="63"/>
      <c r="U292" s="64"/>
      <c r="V292" s="65"/>
      <c r="W292" s="66"/>
      <c r="X292" s="67"/>
      <c r="Y292" s="68"/>
      <c r="Z292" s="67"/>
      <c r="AA292" s="68"/>
      <c r="AB292" s="67"/>
      <c r="AC292" s="69"/>
      <c r="AD292" s="26"/>
      <c r="AE292" s="26"/>
      <c r="AF292" s="26"/>
      <c r="AG292" s="26"/>
      <c r="AH292" s="26"/>
      <c r="AI292" s="91"/>
      <c r="AJ292" s="26"/>
      <c r="AK292" s="26"/>
      <c r="AL292" s="26"/>
      <c r="AM292" s="26"/>
      <c r="AN292" s="26"/>
      <c r="AO292" s="286">
        <f t="shared" si="243"/>
        <v>0</v>
      </c>
      <c r="AP292" s="294">
        <f t="shared" si="243"/>
        <v>0</v>
      </c>
      <c r="AQ292" s="302">
        <f t="shared" si="243"/>
        <v>0</v>
      </c>
      <c r="AR292" s="310">
        <f t="shared" si="243"/>
        <v>0</v>
      </c>
      <c r="AS292" s="272">
        <f>((((K292*VÁHY!$B$7)+(L292*VÁHY!$C$7)+(M292*VÁHY!$D$7)+(N292*VÁHY!$E$7)+(O292*VÁHY!$F$7)+(P292*VÁHY!$G$7))*VÁHY!$H$7)+((R292*VÁHY!$I$7)+(S292*VÁHY!$J$7)+(T292*VÁHY!$K$7)+(U292*VÁHY!$L$7)+(V292*VÁHY!$M$7)+(W292*VÁHY!$N$7))+(X292*VÁHY!$O$7+Y292*VÁHY!$P$7+Z292*VÁHY!$Q$7+AA292*VÁHY!$R$7+AB292*VÁHY!$S$7+AC292*VÁHY!$T$7)+(AD292*VÁHY!$U$7+AE292*VÁHY!$V$7+AG292*VÁHY!$X$7+AH292*VÁHY!$Y$7))*(1+(AM292*VÁHY!$AD$7))+(AJ292*VÁHY!$AA$7)</f>
        <v>0</v>
      </c>
      <c r="AT292" s="273">
        <f>AS292+AS291+AS290</f>
        <v>0</v>
      </c>
      <c r="AU292" s="272">
        <f>AS292+AS291+AS290+AS286+AS285</f>
        <v>0</v>
      </c>
      <c r="AV292" s="272">
        <f>AS292+AS291+AS290+AS286+AS285+AS284+AS283</f>
        <v>0</v>
      </c>
    </row>
    <row r="293" spans="1:48" s="10" customFormat="1" ht="21.95" customHeight="1" x14ac:dyDescent="0.2">
      <c r="A293" s="104"/>
      <c r="B293" s="30">
        <v>42866</v>
      </c>
      <c r="C293" s="334"/>
      <c r="D293" s="334"/>
      <c r="E293" s="334"/>
      <c r="F293" s="334"/>
      <c r="G293" s="334"/>
      <c r="H293" s="334"/>
      <c r="I293" s="70">
        <f t="shared" si="241"/>
        <v>0</v>
      </c>
      <c r="J293" s="70">
        <f t="shared" si="242"/>
        <v>0</v>
      </c>
      <c r="K293" s="55"/>
      <c r="L293" s="56"/>
      <c r="M293" s="57"/>
      <c r="N293" s="58"/>
      <c r="O293" s="59"/>
      <c r="P293" s="60"/>
      <c r="Q293" s="132"/>
      <c r="R293" s="61"/>
      <c r="S293" s="62"/>
      <c r="T293" s="63"/>
      <c r="U293" s="64"/>
      <c r="V293" s="65"/>
      <c r="W293" s="66"/>
      <c r="X293" s="67"/>
      <c r="Y293" s="68"/>
      <c r="Z293" s="67"/>
      <c r="AA293" s="68"/>
      <c r="AB293" s="67"/>
      <c r="AC293" s="69"/>
      <c r="AD293" s="26"/>
      <c r="AE293" s="26"/>
      <c r="AF293" s="26"/>
      <c r="AG293" s="26"/>
      <c r="AH293" s="26"/>
      <c r="AI293" s="91"/>
      <c r="AJ293" s="26"/>
      <c r="AK293" s="26"/>
      <c r="AL293" s="26"/>
      <c r="AM293" s="26"/>
      <c r="AN293" s="26"/>
      <c r="AO293" s="286">
        <f t="shared" si="243"/>
        <v>0</v>
      </c>
      <c r="AP293" s="294">
        <f t="shared" si="243"/>
        <v>0</v>
      </c>
      <c r="AQ293" s="302">
        <f t="shared" si="243"/>
        <v>0</v>
      </c>
      <c r="AR293" s="310">
        <f t="shared" si="243"/>
        <v>0</v>
      </c>
      <c r="AS293" s="272">
        <f>((((K293*VÁHY!$B$7)+(L293*VÁHY!$C$7)+(M293*VÁHY!$D$7)+(N293*VÁHY!$E$7)+(O293*VÁHY!$F$7)+(P293*VÁHY!$G$7))*VÁHY!$H$7)+((R293*VÁHY!$I$7)+(S293*VÁHY!$J$7)+(T293*VÁHY!$K$7)+(U293*VÁHY!$L$7)+(V293*VÁHY!$M$7)+(W293*VÁHY!$N$7))+(X293*VÁHY!$O$7+Y293*VÁHY!$P$7+Z293*VÁHY!$Q$7+AA293*VÁHY!$R$7+AB293*VÁHY!$S$7+AC293*VÁHY!$T$7)+(AD293*VÁHY!$U$7+AE293*VÁHY!$V$7+AG293*VÁHY!$X$7+AH293*VÁHY!$Y$7))*(1+(AM293*VÁHY!$AD$7))+(AJ293*VÁHY!$AA$7)</f>
        <v>0</v>
      </c>
      <c r="AT293" s="273">
        <f>AS293+AS292+AS291</f>
        <v>0</v>
      </c>
      <c r="AU293" s="272">
        <f>AS293+AS292+AS291+AS290+AS286</f>
        <v>0</v>
      </c>
      <c r="AV293" s="272">
        <f>AS293+AS292+AS291+AS290+AS286+AS285+AS284</f>
        <v>0</v>
      </c>
    </row>
    <row r="294" spans="1:48" s="10" customFormat="1" ht="21.95" customHeight="1" x14ac:dyDescent="0.2">
      <c r="A294" s="104"/>
      <c r="B294" s="31">
        <v>42867</v>
      </c>
      <c r="C294" s="334"/>
      <c r="D294" s="334"/>
      <c r="E294" s="334"/>
      <c r="F294" s="334"/>
      <c r="G294" s="334"/>
      <c r="H294" s="334"/>
      <c r="I294" s="70">
        <f t="shared" si="241"/>
        <v>0</v>
      </c>
      <c r="J294" s="70">
        <f t="shared" si="242"/>
        <v>0</v>
      </c>
      <c r="K294" s="55"/>
      <c r="L294" s="56"/>
      <c r="M294" s="57"/>
      <c r="N294" s="58"/>
      <c r="O294" s="59"/>
      <c r="P294" s="60"/>
      <c r="Q294" s="132"/>
      <c r="R294" s="61"/>
      <c r="S294" s="62"/>
      <c r="T294" s="63"/>
      <c r="U294" s="64"/>
      <c r="V294" s="65"/>
      <c r="W294" s="66"/>
      <c r="X294" s="67"/>
      <c r="Y294" s="68"/>
      <c r="Z294" s="67"/>
      <c r="AA294" s="68"/>
      <c r="AB294" s="67"/>
      <c r="AC294" s="69"/>
      <c r="AD294" s="26"/>
      <c r="AE294" s="26"/>
      <c r="AF294" s="26"/>
      <c r="AG294" s="26"/>
      <c r="AH294" s="26"/>
      <c r="AI294" s="91"/>
      <c r="AJ294" s="26"/>
      <c r="AK294" s="26"/>
      <c r="AL294" s="26"/>
      <c r="AM294" s="26"/>
      <c r="AN294" s="26"/>
      <c r="AO294" s="286">
        <f t="shared" si="243"/>
        <v>0</v>
      </c>
      <c r="AP294" s="294">
        <f t="shared" si="243"/>
        <v>0</v>
      </c>
      <c r="AQ294" s="302">
        <f t="shared" si="243"/>
        <v>0</v>
      </c>
      <c r="AR294" s="310">
        <f t="shared" si="243"/>
        <v>0</v>
      </c>
      <c r="AS294" s="272">
        <f>((((K294*VÁHY!$B$7)+(L294*VÁHY!$C$7)+(M294*VÁHY!$D$7)+(N294*VÁHY!$E$7)+(O294*VÁHY!$F$7)+(P294*VÁHY!$G$7))*VÁHY!$H$7)+((R294*VÁHY!$I$7)+(S294*VÁHY!$J$7)+(T294*VÁHY!$K$7)+(U294*VÁHY!$L$7)+(V294*VÁHY!$M$7)+(W294*VÁHY!$N$7))+(X294*VÁHY!$O$7+Y294*VÁHY!$P$7+Z294*VÁHY!$Q$7+AA294*VÁHY!$R$7+AB294*VÁHY!$S$7+AC294*VÁHY!$T$7)+(AD294*VÁHY!$U$7+AE294*VÁHY!$V$7+AG294*VÁHY!$X$7+AH294*VÁHY!$Y$7))*(1+(AM294*VÁHY!$AD$7))+(AJ294*VÁHY!$AA$7)</f>
        <v>0</v>
      </c>
      <c r="AT294" s="273">
        <f>AS294+AS293+AS292</f>
        <v>0</v>
      </c>
      <c r="AU294" s="272">
        <f t="shared" ref="AU294:AU296" si="244">AS294+AS293+AS292+AS291+AS290</f>
        <v>0</v>
      </c>
      <c r="AV294" s="272">
        <f>AS294+AS293+AS292+AS291+AS290+AS286+AS285</f>
        <v>0</v>
      </c>
    </row>
    <row r="295" spans="1:48" s="10" customFormat="1" ht="21.95" customHeight="1" x14ac:dyDescent="0.2">
      <c r="A295" s="104"/>
      <c r="B295" s="31">
        <v>42868</v>
      </c>
      <c r="C295" s="334"/>
      <c r="D295" s="334"/>
      <c r="E295" s="334"/>
      <c r="F295" s="334"/>
      <c r="G295" s="334"/>
      <c r="H295" s="334"/>
      <c r="I295" s="70">
        <f t="shared" si="241"/>
        <v>0</v>
      </c>
      <c r="J295" s="70">
        <f t="shared" si="242"/>
        <v>0</v>
      </c>
      <c r="K295" s="55"/>
      <c r="L295" s="56"/>
      <c r="M295" s="57"/>
      <c r="N295" s="58"/>
      <c r="O295" s="59"/>
      <c r="P295" s="60"/>
      <c r="Q295" s="132"/>
      <c r="R295" s="61"/>
      <c r="S295" s="62"/>
      <c r="T295" s="63"/>
      <c r="U295" s="64"/>
      <c r="V295" s="65"/>
      <c r="W295" s="66"/>
      <c r="X295" s="67"/>
      <c r="Y295" s="68"/>
      <c r="Z295" s="67"/>
      <c r="AA295" s="68"/>
      <c r="AB295" s="67"/>
      <c r="AC295" s="69"/>
      <c r="AD295" s="26"/>
      <c r="AE295" s="26"/>
      <c r="AF295" s="26"/>
      <c r="AG295" s="26"/>
      <c r="AH295" s="26"/>
      <c r="AI295" s="91"/>
      <c r="AJ295" s="26"/>
      <c r="AK295" s="26"/>
      <c r="AL295" s="26"/>
      <c r="AM295" s="26"/>
      <c r="AN295" s="26"/>
      <c r="AO295" s="286">
        <f t="shared" si="243"/>
        <v>0</v>
      </c>
      <c r="AP295" s="294">
        <f t="shared" si="243"/>
        <v>0</v>
      </c>
      <c r="AQ295" s="302">
        <f t="shared" si="243"/>
        <v>0</v>
      </c>
      <c r="AR295" s="310">
        <f t="shared" si="243"/>
        <v>0</v>
      </c>
      <c r="AS295" s="272">
        <f>((((K295*VÁHY!$B$7)+(L295*VÁHY!$C$7)+(M295*VÁHY!$D$7)+(N295*VÁHY!$E$7)+(O295*VÁHY!$F$7)+(P295*VÁHY!$G$7))*VÁHY!$H$7)+((R295*VÁHY!$I$7)+(S295*VÁHY!$J$7)+(T295*VÁHY!$K$7)+(U295*VÁHY!$L$7)+(V295*VÁHY!$M$7)+(W295*VÁHY!$N$7))+(X295*VÁHY!$O$7+Y295*VÁHY!$P$7+Z295*VÁHY!$Q$7+AA295*VÁHY!$R$7+AB295*VÁHY!$S$7+AC295*VÁHY!$T$7)+(AD295*VÁHY!$U$7+AE295*VÁHY!$V$7+AG295*VÁHY!$X$7+AH295*VÁHY!$Y$7))*(1+(AM295*VÁHY!$AD$7))+(AJ295*VÁHY!$AA$7)</f>
        <v>0</v>
      </c>
      <c r="AT295" s="273">
        <f>AS295+AS294+AS293</f>
        <v>0</v>
      </c>
      <c r="AU295" s="272">
        <f t="shared" si="244"/>
        <v>0</v>
      </c>
      <c r="AV295" s="272">
        <f>AS295+AS294+AS293+AS292+AS291+AS290+AS286</f>
        <v>0</v>
      </c>
    </row>
    <row r="296" spans="1:48" s="10" customFormat="1" ht="21.95" customHeight="1" thickBot="1" x14ac:dyDescent="0.25">
      <c r="A296" s="104"/>
      <c r="B296" s="30">
        <v>42869</v>
      </c>
      <c r="C296" s="335"/>
      <c r="D296" s="335"/>
      <c r="E296" s="335"/>
      <c r="F296" s="334"/>
      <c r="G296" s="334"/>
      <c r="H296" s="334"/>
      <c r="I296" s="70">
        <f t="shared" si="241"/>
        <v>0</v>
      </c>
      <c r="J296" s="70">
        <f t="shared" si="242"/>
        <v>0</v>
      </c>
      <c r="K296" s="55"/>
      <c r="L296" s="56"/>
      <c r="M296" s="57"/>
      <c r="N296" s="58"/>
      <c r="O296" s="59"/>
      <c r="P296" s="60"/>
      <c r="Q296" s="132"/>
      <c r="R296" s="61"/>
      <c r="S296" s="62"/>
      <c r="T296" s="63"/>
      <c r="U296" s="64"/>
      <c r="V296" s="65"/>
      <c r="W296" s="66"/>
      <c r="X296" s="67"/>
      <c r="Y296" s="68"/>
      <c r="Z296" s="67"/>
      <c r="AA296" s="68"/>
      <c r="AB296" s="67"/>
      <c r="AC296" s="69"/>
      <c r="AD296" s="26"/>
      <c r="AE296" s="26"/>
      <c r="AF296" s="26"/>
      <c r="AG296" s="26"/>
      <c r="AH296" s="26"/>
      <c r="AI296" s="91"/>
      <c r="AJ296" s="26"/>
      <c r="AK296" s="26"/>
      <c r="AL296" s="26"/>
      <c r="AM296" s="26"/>
      <c r="AN296" s="26"/>
      <c r="AO296" s="286">
        <f t="shared" si="243"/>
        <v>0</v>
      </c>
      <c r="AP296" s="294">
        <f t="shared" si="243"/>
        <v>0</v>
      </c>
      <c r="AQ296" s="302">
        <f t="shared" si="243"/>
        <v>0</v>
      </c>
      <c r="AR296" s="310">
        <f t="shared" si="243"/>
        <v>0</v>
      </c>
      <c r="AS296" s="272">
        <f>((((K296*VÁHY!$B$7)+(L296*VÁHY!$C$7)+(M296*VÁHY!$D$7)+(N296*VÁHY!$E$7)+(O296*VÁHY!$F$7)+(P296*VÁHY!$G$7))*VÁHY!$H$7)+((R296*VÁHY!$I$7)+(S296*VÁHY!$J$7)+(T296*VÁHY!$K$7)+(U296*VÁHY!$L$7)+(V296*VÁHY!$M$7)+(W296*VÁHY!$N$7))+(X296*VÁHY!$O$7+Y296*VÁHY!$P$7+Z296*VÁHY!$Q$7+AA296*VÁHY!$R$7+AB296*VÁHY!$S$7+AC296*VÁHY!$T$7)+(AD296*VÁHY!$U$7+AE296*VÁHY!$V$7+AG296*VÁHY!$X$7+AH296*VÁHY!$Y$7))*(1+(AM296*VÁHY!$AD$7))+(AJ296*VÁHY!$AA$7)</f>
        <v>0</v>
      </c>
      <c r="AT296" s="273">
        <f>AS296+AS295+AS294</f>
        <v>0</v>
      </c>
      <c r="AU296" s="272">
        <f t="shared" si="244"/>
        <v>0</v>
      </c>
      <c r="AV296" s="272">
        <f t="shared" ref="AV296" si="245">AS296+AS295+AS294+AS293+AS292+AS291+AS290</f>
        <v>0</v>
      </c>
    </row>
    <row r="297" spans="1:48" s="10" customFormat="1" ht="14.25" thickTop="1" thickBot="1" x14ac:dyDescent="0.25">
      <c r="A297" s="105"/>
      <c r="B297" s="106"/>
      <c r="C297" s="114" t="e">
        <f>(L289+M289+N289+S289+T289+U289)/J289</f>
        <v>#DIV/0!</v>
      </c>
      <c r="D297" s="107" t="e">
        <f>(O289+P289+V289+W289+Y289+AA289)/(K289+L289+M289+N289+O289+P289+R289+S289+T289+U289+V289+W289+X289+Y289+Z289+AA289+AB289+AC289)</f>
        <v>#DIV/0!</v>
      </c>
      <c r="E297" s="108" t="e">
        <f>(K289+L289+M289+N289+O289+P289)/J289</f>
        <v>#DIV/0!</v>
      </c>
      <c r="F297" s="109" t="e">
        <f>1-J289/I289</f>
        <v>#DIV/0!</v>
      </c>
      <c r="G297" s="125" t="e">
        <f>Q289/J289</f>
        <v>#DIV/0!</v>
      </c>
      <c r="H297" s="127">
        <f>I289/(MAKROPLAN!E31)</f>
        <v>0</v>
      </c>
      <c r="I297" s="110"/>
      <c r="J297" s="111"/>
      <c r="K297" s="111"/>
      <c r="L297" s="111"/>
      <c r="M297" s="111"/>
      <c r="N297" s="111"/>
      <c r="O297" s="110"/>
      <c r="P297" s="111"/>
      <c r="Q297" s="111"/>
      <c r="R297" s="111"/>
      <c r="S297" s="111"/>
      <c r="T297" s="111"/>
      <c r="U297" s="111"/>
      <c r="V297" s="110"/>
      <c r="W297" s="111"/>
      <c r="X297" s="111"/>
      <c r="Y297" s="111"/>
      <c r="Z297" s="111"/>
      <c r="AA297" s="111"/>
      <c r="AB297" s="110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1"/>
      <c r="AN297" s="111"/>
      <c r="AO297" s="284"/>
      <c r="AP297" s="292"/>
      <c r="AQ297" s="300"/>
      <c r="AR297" s="308"/>
      <c r="AS297" s="274"/>
      <c r="AT297" s="275"/>
      <c r="AU297" s="275"/>
      <c r="AV297" s="275"/>
    </row>
    <row r="298" spans="1:48" ht="19.5" customHeight="1" thickTop="1" x14ac:dyDescent="0.2">
      <c r="B298" s="106"/>
    </row>
    <row r="299" spans="1:48" ht="20.25" x14ac:dyDescent="0.2">
      <c r="A299" s="100"/>
      <c r="B299" s="12"/>
      <c r="C299" s="355" t="s">
        <v>142</v>
      </c>
      <c r="D299" s="355"/>
      <c r="E299" s="355"/>
      <c r="F299" s="355" t="s">
        <v>52</v>
      </c>
      <c r="G299" s="355"/>
      <c r="H299" s="355"/>
      <c r="I299" s="70">
        <f>(K299+L299+M299+N299+O299+P299+R299+S299+T299+U299+V299+W299+AD299+AE299+AG299+(AH299/4)+X299+Y299+Z299+AA299+AB299+AC299)</f>
        <v>0</v>
      </c>
      <c r="J299" s="70">
        <f>(K299+L299+M299+N299+O299+P299+R299+S299+T299+U299+V299+W299)</f>
        <v>0</v>
      </c>
      <c r="K299" s="71">
        <f t="shared" ref="K299:AJ299" si="246">SUM(K300:K306)/60</f>
        <v>0</v>
      </c>
      <c r="L299" s="72">
        <f t="shared" si="246"/>
        <v>0</v>
      </c>
      <c r="M299" s="73">
        <f t="shared" si="246"/>
        <v>0</v>
      </c>
      <c r="N299" s="74">
        <f t="shared" si="246"/>
        <v>0</v>
      </c>
      <c r="O299" s="75">
        <f t="shared" si="246"/>
        <v>0</v>
      </c>
      <c r="P299" s="76">
        <f t="shared" si="246"/>
        <v>0</v>
      </c>
      <c r="Q299" s="130">
        <f t="shared" si="246"/>
        <v>0</v>
      </c>
      <c r="R299" s="77">
        <f t="shared" si="246"/>
        <v>0</v>
      </c>
      <c r="S299" s="78">
        <f t="shared" si="246"/>
        <v>0</v>
      </c>
      <c r="T299" s="79">
        <f t="shared" si="246"/>
        <v>0</v>
      </c>
      <c r="U299" s="80">
        <f t="shared" si="246"/>
        <v>0</v>
      </c>
      <c r="V299" s="81">
        <f t="shared" si="246"/>
        <v>0</v>
      </c>
      <c r="W299" s="82">
        <f t="shared" si="246"/>
        <v>0</v>
      </c>
      <c r="X299" s="83">
        <f t="shared" si="246"/>
        <v>0</v>
      </c>
      <c r="Y299" s="84">
        <f t="shared" si="246"/>
        <v>0</v>
      </c>
      <c r="Z299" s="83">
        <f t="shared" si="246"/>
        <v>0</v>
      </c>
      <c r="AA299" s="84">
        <f t="shared" si="246"/>
        <v>0</v>
      </c>
      <c r="AB299" s="83">
        <f t="shared" si="246"/>
        <v>0</v>
      </c>
      <c r="AC299" s="85">
        <f t="shared" si="246"/>
        <v>0</v>
      </c>
      <c r="AD299" s="86">
        <f t="shared" si="246"/>
        <v>0</v>
      </c>
      <c r="AE299" s="86">
        <f t="shared" si="246"/>
        <v>0</v>
      </c>
      <c r="AF299" s="86">
        <f t="shared" si="246"/>
        <v>0</v>
      </c>
      <c r="AG299" s="86">
        <f t="shared" si="246"/>
        <v>0</v>
      </c>
      <c r="AH299" s="86">
        <f t="shared" si="246"/>
        <v>0</v>
      </c>
      <c r="AI299" s="89">
        <f t="shared" si="246"/>
        <v>0</v>
      </c>
      <c r="AJ299" s="86">
        <f t="shared" si="246"/>
        <v>0</v>
      </c>
      <c r="AK299" s="24">
        <f t="shared" ref="AK299:AM299" si="247">SUM(AK300:AK306)</f>
        <v>0</v>
      </c>
      <c r="AL299" s="24">
        <f t="shared" si="247"/>
        <v>0</v>
      </c>
      <c r="AM299" s="24">
        <f t="shared" si="247"/>
        <v>0</v>
      </c>
      <c r="AN299" s="24">
        <f t="shared" ref="AN299" si="248">SUM(AN300:AN306)</f>
        <v>0</v>
      </c>
      <c r="AO299" s="280">
        <f>VÁHY!$AF$7</f>
        <v>2.5714285714285716</v>
      </c>
      <c r="AP299" s="291">
        <f>VÁHY!$AG$7</f>
        <v>6.7499999999999991</v>
      </c>
      <c r="AQ299" s="299">
        <f>VÁHY!$AH$7</f>
        <v>9.6428571428571406</v>
      </c>
      <c r="AR299" s="307">
        <f>VÁHY!$AI$7</f>
        <v>11.25</v>
      </c>
    </row>
    <row r="300" spans="1:48" ht="21.95" customHeight="1" x14ac:dyDescent="0.2">
      <c r="A300" s="103"/>
      <c r="B300" s="30">
        <v>42870</v>
      </c>
      <c r="C300" s="334"/>
      <c r="D300" s="334"/>
      <c r="E300" s="334"/>
      <c r="F300" s="334"/>
      <c r="G300" s="334"/>
      <c r="H300" s="334"/>
      <c r="I300" s="70">
        <f t="shared" ref="I300:I306" si="249">(K300+L300+M300+N300+O300+P300+R300+S300+T300+U300+V300+W300+AD300+AE300+AG300+(AH300/4)+X300+Y300+Z300+AA300+AB300+AC300)/60</f>
        <v>0</v>
      </c>
      <c r="J300" s="70">
        <f t="shared" ref="J300:J306" si="250">(K300+L300+M300+N300+O300+P300+R300+S300+T300+U300+V300+W300)/60</f>
        <v>0</v>
      </c>
      <c r="K300" s="40"/>
      <c r="L300" s="41"/>
      <c r="M300" s="42"/>
      <c r="N300" s="43"/>
      <c r="O300" s="44"/>
      <c r="P300" s="45"/>
      <c r="Q300" s="131"/>
      <c r="R300" s="46"/>
      <c r="S300" s="47"/>
      <c r="T300" s="48"/>
      <c r="U300" s="49"/>
      <c r="V300" s="50"/>
      <c r="W300" s="51"/>
      <c r="X300" s="52"/>
      <c r="Y300" s="53"/>
      <c r="Z300" s="52"/>
      <c r="AA300" s="53"/>
      <c r="AB300" s="52"/>
      <c r="AC300" s="54"/>
      <c r="AD300" s="25"/>
      <c r="AE300" s="25"/>
      <c r="AF300" s="25"/>
      <c r="AG300" s="25"/>
      <c r="AH300" s="25"/>
      <c r="AI300" s="90"/>
      <c r="AJ300" s="25"/>
      <c r="AK300" s="25"/>
      <c r="AL300" s="25"/>
      <c r="AM300" s="25"/>
      <c r="AN300" s="25"/>
      <c r="AO300" s="286">
        <f t="shared" ref="AO300:AR306" si="251">AS300/60</f>
        <v>0</v>
      </c>
      <c r="AP300" s="294">
        <f t="shared" si="251"/>
        <v>0</v>
      </c>
      <c r="AQ300" s="302">
        <f t="shared" si="251"/>
        <v>0</v>
      </c>
      <c r="AR300" s="310">
        <f t="shared" si="251"/>
        <v>0</v>
      </c>
      <c r="AS300" s="272">
        <f>((((K300*VÁHY!$B$7)+(L300*VÁHY!$C$7)+(M300*VÁHY!$D$7)+(N300*VÁHY!$E$7)+(O300*VÁHY!$F$7)+(P300*VÁHY!$G$7))*VÁHY!$H$7)+((R300*VÁHY!$I$7)+(S300*VÁHY!$J$7)+(T300*VÁHY!$K$7)+(U300*VÁHY!$L$7)+(V300*VÁHY!$M$7)+(W300*VÁHY!$N$7))+(X300*VÁHY!$O$7+Y300*VÁHY!$P$7+Z300*VÁHY!$Q$7+AA300*VÁHY!$R$7+AB300*VÁHY!$S$7+AC300*VÁHY!$T$7)+(AD300*VÁHY!$U$7+AE300*VÁHY!$V$7+AG300*VÁHY!$X$7+AH300*VÁHY!$Y$7))*(1+(AM300*VÁHY!$AD$7))+(AJ300*VÁHY!$AA$7)</f>
        <v>0</v>
      </c>
      <c r="AT300" s="272">
        <f>AS300+AS296+AS295</f>
        <v>0</v>
      </c>
      <c r="AU300" s="272">
        <f>AS300+AS296+AS295+AS294+AS293</f>
        <v>0</v>
      </c>
      <c r="AV300" s="272">
        <f>AS300+AS296+AS295+AS294+AS293+AS292+AS291</f>
        <v>0</v>
      </c>
    </row>
    <row r="301" spans="1:48" ht="21.95" customHeight="1" x14ac:dyDescent="0.2">
      <c r="A301" s="104"/>
      <c r="B301" s="31">
        <v>42871</v>
      </c>
      <c r="C301" s="334"/>
      <c r="D301" s="334"/>
      <c r="E301" s="334"/>
      <c r="F301" s="334"/>
      <c r="G301" s="334"/>
      <c r="H301" s="334"/>
      <c r="I301" s="70">
        <f t="shared" si="249"/>
        <v>0</v>
      </c>
      <c r="J301" s="70">
        <f t="shared" si="250"/>
        <v>0</v>
      </c>
      <c r="K301" s="55"/>
      <c r="L301" s="56"/>
      <c r="M301" s="57"/>
      <c r="N301" s="58"/>
      <c r="O301" s="59"/>
      <c r="P301" s="60"/>
      <c r="Q301" s="132"/>
      <c r="R301" s="61"/>
      <c r="S301" s="62"/>
      <c r="T301" s="63"/>
      <c r="U301" s="64"/>
      <c r="V301" s="65"/>
      <c r="W301" s="66"/>
      <c r="X301" s="67"/>
      <c r="Y301" s="68"/>
      <c r="Z301" s="67"/>
      <c r="AA301" s="68"/>
      <c r="AB301" s="67"/>
      <c r="AC301" s="69"/>
      <c r="AD301" s="26"/>
      <c r="AE301" s="26"/>
      <c r="AF301" s="26"/>
      <c r="AG301" s="26"/>
      <c r="AH301" s="26"/>
      <c r="AI301" s="91"/>
      <c r="AJ301" s="26"/>
      <c r="AK301" s="26"/>
      <c r="AL301" s="26"/>
      <c r="AM301" s="26"/>
      <c r="AN301" s="26"/>
      <c r="AO301" s="286">
        <f t="shared" si="251"/>
        <v>0</v>
      </c>
      <c r="AP301" s="294">
        <f t="shared" si="251"/>
        <v>0</v>
      </c>
      <c r="AQ301" s="302">
        <f t="shared" si="251"/>
        <v>0</v>
      </c>
      <c r="AR301" s="310">
        <f t="shared" si="251"/>
        <v>0</v>
      </c>
      <c r="AS301" s="272">
        <f>((((K301*VÁHY!$B$7)+(L301*VÁHY!$C$7)+(M301*VÁHY!$D$7)+(N301*VÁHY!$E$7)+(O301*VÁHY!$F$7)+(P301*VÁHY!$G$7))*VÁHY!$H$7)+((R301*VÁHY!$I$7)+(S301*VÁHY!$J$7)+(T301*VÁHY!$K$7)+(U301*VÁHY!$L$7)+(V301*VÁHY!$M$7)+(W301*VÁHY!$N$7))+(X301*VÁHY!$O$7+Y301*VÁHY!$P$7+Z301*VÁHY!$Q$7+AA301*VÁHY!$R$7+AB301*VÁHY!$S$7+AC301*VÁHY!$T$7)+(AD301*VÁHY!$U$7+AE301*VÁHY!$V$7+AG301*VÁHY!$X$7+AH301*VÁHY!$Y$7))*(1+(AM301*VÁHY!$AD$7))+(AJ301*VÁHY!$AA$7)</f>
        <v>0</v>
      </c>
      <c r="AT301" s="273">
        <f>AS301+AS300+AS296</f>
        <v>0</v>
      </c>
      <c r="AU301" s="272">
        <f>AS301+AS300+AS296+AS295+AS294</f>
        <v>0</v>
      </c>
      <c r="AV301" s="272">
        <f>AS301+AS300+AS296+AS295+AS294+AS293+AS292</f>
        <v>0</v>
      </c>
    </row>
    <row r="302" spans="1:48" ht="21.95" customHeight="1" x14ac:dyDescent="0.2">
      <c r="A302" s="104"/>
      <c r="B302" s="31">
        <v>42872</v>
      </c>
      <c r="C302" s="334"/>
      <c r="D302" s="334"/>
      <c r="E302" s="334"/>
      <c r="F302" s="334"/>
      <c r="G302" s="334"/>
      <c r="H302" s="334"/>
      <c r="I302" s="70">
        <f t="shared" si="249"/>
        <v>0</v>
      </c>
      <c r="J302" s="70">
        <f t="shared" si="250"/>
        <v>0</v>
      </c>
      <c r="K302" s="55"/>
      <c r="L302" s="56"/>
      <c r="M302" s="57"/>
      <c r="N302" s="58"/>
      <c r="O302" s="59"/>
      <c r="P302" s="60"/>
      <c r="Q302" s="132"/>
      <c r="R302" s="61"/>
      <c r="S302" s="62"/>
      <c r="T302" s="63"/>
      <c r="U302" s="64"/>
      <c r="V302" s="65"/>
      <c r="W302" s="66"/>
      <c r="X302" s="67"/>
      <c r="Y302" s="68"/>
      <c r="Z302" s="67"/>
      <c r="AA302" s="68"/>
      <c r="AB302" s="67"/>
      <c r="AC302" s="69"/>
      <c r="AD302" s="26"/>
      <c r="AE302" s="26"/>
      <c r="AF302" s="26"/>
      <c r="AG302" s="26"/>
      <c r="AH302" s="26"/>
      <c r="AI302" s="91"/>
      <c r="AJ302" s="26"/>
      <c r="AK302" s="26"/>
      <c r="AL302" s="26"/>
      <c r="AM302" s="26"/>
      <c r="AN302" s="26"/>
      <c r="AO302" s="286">
        <f t="shared" si="251"/>
        <v>0</v>
      </c>
      <c r="AP302" s="294">
        <f t="shared" si="251"/>
        <v>0</v>
      </c>
      <c r="AQ302" s="302">
        <f t="shared" si="251"/>
        <v>0</v>
      </c>
      <c r="AR302" s="310">
        <f t="shared" si="251"/>
        <v>0</v>
      </c>
      <c r="AS302" s="272">
        <f>((((K302*VÁHY!$B$7)+(L302*VÁHY!$C$7)+(M302*VÁHY!$D$7)+(N302*VÁHY!$E$7)+(O302*VÁHY!$F$7)+(P302*VÁHY!$G$7))*VÁHY!$H$7)+((R302*VÁHY!$I$7)+(S302*VÁHY!$J$7)+(T302*VÁHY!$K$7)+(U302*VÁHY!$L$7)+(V302*VÁHY!$M$7)+(W302*VÁHY!$N$7))+(X302*VÁHY!$O$7+Y302*VÁHY!$P$7+Z302*VÁHY!$Q$7+AA302*VÁHY!$R$7+AB302*VÁHY!$S$7+AC302*VÁHY!$T$7)+(AD302*VÁHY!$U$7+AE302*VÁHY!$V$7+AG302*VÁHY!$X$7+AH302*VÁHY!$Y$7))*(1+(AM302*VÁHY!$AD$7))+(AJ302*VÁHY!$AA$7)</f>
        <v>0</v>
      </c>
      <c r="AT302" s="273">
        <f>AS302+AS301+AS300</f>
        <v>0</v>
      </c>
      <c r="AU302" s="272">
        <f>AS302+AS301+AS300+AS296+AS295</f>
        <v>0</v>
      </c>
      <c r="AV302" s="272">
        <f>AS302+AS301+AS300+AS296+AS295+AS294+AS293</f>
        <v>0</v>
      </c>
    </row>
    <row r="303" spans="1:48" ht="21.95" customHeight="1" x14ac:dyDescent="0.2">
      <c r="A303" s="104"/>
      <c r="B303" s="30">
        <v>42873</v>
      </c>
      <c r="C303" s="334"/>
      <c r="D303" s="334"/>
      <c r="E303" s="334"/>
      <c r="F303" s="334"/>
      <c r="G303" s="334"/>
      <c r="H303" s="334"/>
      <c r="I303" s="70">
        <f t="shared" si="249"/>
        <v>0</v>
      </c>
      <c r="J303" s="70">
        <f t="shared" si="250"/>
        <v>0</v>
      </c>
      <c r="K303" s="55"/>
      <c r="L303" s="56"/>
      <c r="M303" s="57"/>
      <c r="N303" s="58"/>
      <c r="O303" s="59"/>
      <c r="P303" s="60"/>
      <c r="Q303" s="132"/>
      <c r="R303" s="61"/>
      <c r="S303" s="62"/>
      <c r="T303" s="63"/>
      <c r="U303" s="64"/>
      <c r="V303" s="65"/>
      <c r="W303" s="66"/>
      <c r="X303" s="67"/>
      <c r="Y303" s="68"/>
      <c r="Z303" s="67"/>
      <c r="AA303" s="68"/>
      <c r="AB303" s="67"/>
      <c r="AC303" s="69"/>
      <c r="AD303" s="26"/>
      <c r="AE303" s="26"/>
      <c r="AF303" s="26"/>
      <c r="AG303" s="26"/>
      <c r="AH303" s="26"/>
      <c r="AI303" s="91"/>
      <c r="AJ303" s="26"/>
      <c r="AK303" s="26"/>
      <c r="AL303" s="26"/>
      <c r="AM303" s="26"/>
      <c r="AN303" s="26"/>
      <c r="AO303" s="286">
        <f t="shared" si="251"/>
        <v>0</v>
      </c>
      <c r="AP303" s="294">
        <f t="shared" si="251"/>
        <v>0</v>
      </c>
      <c r="AQ303" s="302">
        <f t="shared" si="251"/>
        <v>0</v>
      </c>
      <c r="AR303" s="310">
        <f t="shared" si="251"/>
        <v>0</v>
      </c>
      <c r="AS303" s="272">
        <f>((((K303*VÁHY!$B$7)+(L303*VÁHY!$C$7)+(M303*VÁHY!$D$7)+(N303*VÁHY!$E$7)+(O303*VÁHY!$F$7)+(P303*VÁHY!$G$7))*VÁHY!$H$7)+((R303*VÁHY!$I$7)+(S303*VÁHY!$J$7)+(T303*VÁHY!$K$7)+(U303*VÁHY!$L$7)+(V303*VÁHY!$M$7)+(W303*VÁHY!$N$7))+(X303*VÁHY!$O$7+Y303*VÁHY!$P$7+Z303*VÁHY!$Q$7+AA303*VÁHY!$R$7+AB303*VÁHY!$S$7+AC303*VÁHY!$T$7)+(AD303*VÁHY!$U$7+AE303*VÁHY!$V$7+AG303*VÁHY!$X$7+AH303*VÁHY!$Y$7))*(1+(AM303*VÁHY!$AD$7))+(AJ303*VÁHY!$AA$7)</f>
        <v>0</v>
      </c>
      <c r="AT303" s="273">
        <f>AS303+AS302+AS301</f>
        <v>0</v>
      </c>
      <c r="AU303" s="272">
        <f>AS303+AS302+AS301+AS300+AS296</f>
        <v>0</v>
      </c>
      <c r="AV303" s="272">
        <f>AS303+AS302+AS301+AS300+AS296+AS295+AS294</f>
        <v>0</v>
      </c>
    </row>
    <row r="304" spans="1:48" ht="21.95" customHeight="1" x14ac:dyDescent="0.2">
      <c r="A304" s="104"/>
      <c r="B304" s="31">
        <v>42874</v>
      </c>
      <c r="C304" s="334"/>
      <c r="D304" s="334"/>
      <c r="E304" s="334"/>
      <c r="F304" s="334"/>
      <c r="G304" s="334"/>
      <c r="H304" s="334"/>
      <c r="I304" s="70">
        <f t="shared" si="249"/>
        <v>0</v>
      </c>
      <c r="J304" s="70">
        <f t="shared" si="250"/>
        <v>0</v>
      </c>
      <c r="K304" s="55"/>
      <c r="L304" s="56"/>
      <c r="M304" s="57"/>
      <c r="N304" s="58"/>
      <c r="O304" s="59"/>
      <c r="P304" s="60"/>
      <c r="Q304" s="132"/>
      <c r="R304" s="61"/>
      <c r="S304" s="62"/>
      <c r="T304" s="63"/>
      <c r="U304" s="64"/>
      <c r="V304" s="65"/>
      <c r="W304" s="66"/>
      <c r="X304" s="67"/>
      <c r="Y304" s="68"/>
      <c r="Z304" s="67"/>
      <c r="AA304" s="68"/>
      <c r="AB304" s="67"/>
      <c r="AC304" s="69"/>
      <c r="AD304" s="26"/>
      <c r="AE304" s="26"/>
      <c r="AF304" s="26"/>
      <c r="AG304" s="26"/>
      <c r="AH304" s="26"/>
      <c r="AI304" s="91"/>
      <c r="AJ304" s="26"/>
      <c r="AK304" s="26"/>
      <c r="AL304" s="26"/>
      <c r="AM304" s="26"/>
      <c r="AN304" s="26"/>
      <c r="AO304" s="286">
        <f t="shared" si="251"/>
        <v>0</v>
      </c>
      <c r="AP304" s="294">
        <f t="shared" si="251"/>
        <v>0</v>
      </c>
      <c r="AQ304" s="302">
        <f t="shared" si="251"/>
        <v>0</v>
      </c>
      <c r="AR304" s="310">
        <f t="shared" si="251"/>
        <v>0</v>
      </c>
      <c r="AS304" s="272">
        <f>((((K304*VÁHY!$B$7)+(L304*VÁHY!$C$7)+(M304*VÁHY!$D$7)+(N304*VÁHY!$E$7)+(O304*VÁHY!$F$7)+(P304*VÁHY!$G$7))*VÁHY!$H$7)+((R304*VÁHY!$I$7)+(S304*VÁHY!$J$7)+(T304*VÁHY!$K$7)+(U304*VÁHY!$L$7)+(V304*VÁHY!$M$7)+(W304*VÁHY!$N$7))+(X304*VÁHY!$O$7+Y304*VÁHY!$P$7+Z304*VÁHY!$Q$7+AA304*VÁHY!$R$7+AB304*VÁHY!$S$7+AC304*VÁHY!$T$7)+(AD304*VÁHY!$U$7+AE304*VÁHY!$V$7+AG304*VÁHY!$X$7+AH304*VÁHY!$Y$7))*(1+(AM304*VÁHY!$AD$7))+(AJ304*VÁHY!$AA$7)</f>
        <v>0</v>
      </c>
      <c r="AT304" s="273">
        <f>AS304+AS303+AS302</f>
        <v>0</v>
      </c>
      <c r="AU304" s="272">
        <f t="shared" ref="AU304:AU306" si="252">AS304+AS303+AS302+AS301+AS300</f>
        <v>0</v>
      </c>
      <c r="AV304" s="272">
        <f>AS304+AS303+AS302+AS301+AS300+AS296+AS295</f>
        <v>0</v>
      </c>
    </row>
    <row r="305" spans="1:48" ht="21.95" customHeight="1" x14ac:dyDescent="0.2">
      <c r="A305" s="104"/>
      <c r="B305" s="31">
        <v>42875</v>
      </c>
      <c r="C305" s="334"/>
      <c r="D305" s="334"/>
      <c r="E305" s="334"/>
      <c r="F305" s="334"/>
      <c r="G305" s="334"/>
      <c r="H305" s="334"/>
      <c r="I305" s="70">
        <f t="shared" si="249"/>
        <v>0</v>
      </c>
      <c r="J305" s="70">
        <f t="shared" si="250"/>
        <v>0</v>
      </c>
      <c r="K305" s="55"/>
      <c r="L305" s="56"/>
      <c r="M305" s="57"/>
      <c r="N305" s="58"/>
      <c r="O305" s="59"/>
      <c r="P305" s="60"/>
      <c r="Q305" s="132"/>
      <c r="R305" s="61"/>
      <c r="S305" s="62"/>
      <c r="T305" s="63"/>
      <c r="U305" s="64"/>
      <c r="V305" s="65"/>
      <c r="W305" s="66"/>
      <c r="X305" s="67"/>
      <c r="Y305" s="68"/>
      <c r="Z305" s="67"/>
      <c r="AA305" s="68"/>
      <c r="AB305" s="67"/>
      <c r="AC305" s="69"/>
      <c r="AD305" s="26"/>
      <c r="AE305" s="26"/>
      <c r="AF305" s="26"/>
      <c r="AG305" s="26"/>
      <c r="AH305" s="26"/>
      <c r="AI305" s="91"/>
      <c r="AJ305" s="26"/>
      <c r="AK305" s="26"/>
      <c r="AL305" s="26"/>
      <c r="AM305" s="26"/>
      <c r="AN305" s="26"/>
      <c r="AO305" s="286">
        <f t="shared" si="251"/>
        <v>0</v>
      </c>
      <c r="AP305" s="294">
        <f t="shared" si="251"/>
        <v>0</v>
      </c>
      <c r="AQ305" s="302">
        <f t="shared" si="251"/>
        <v>0</v>
      </c>
      <c r="AR305" s="310">
        <f t="shared" si="251"/>
        <v>0</v>
      </c>
      <c r="AS305" s="272">
        <f>((((K305*VÁHY!$B$7)+(L305*VÁHY!$C$7)+(M305*VÁHY!$D$7)+(N305*VÁHY!$E$7)+(O305*VÁHY!$F$7)+(P305*VÁHY!$G$7))*VÁHY!$H$7)+((R305*VÁHY!$I$7)+(S305*VÁHY!$J$7)+(T305*VÁHY!$K$7)+(U305*VÁHY!$L$7)+(V305*VÁHY!$M$7)+(W305*VÁHY!$N$7))+(X305*VÁHY!$O$7+Y305*VÁHY!$P$7+Z305*VÁHY!$Q$7+AA305*VÁHY!$R$7+AB305*VÁHY!$S$7+AC305*VÁHY!$T$7)+(AD305*VÁHY!$U$7+AE305*VÁHY!$V$7+AG305*VÁHY!$X$7+AH305*VÁHY!$Y$7))*(1+(AM305*VÁHY!$AD$7))+(AJ305*VÁHY!$AA$7)</f>
        <v>0</v>
      </c>
      <c r="AT305" s="273">
        <f>AS305+AS304+AS303</f>
        <v>0</v>
      </c>
      <c r="AU305" s="272">
        <f t="shared" si="252"/>
        <v>0</v>
      </c>
      <c r="AV305" s="272">
        <f>AS305+AS304+AS303+AS302+AS301+AS300+AS296</f>
        <v>0</v>
      </c>
    </row>
    <row r="306" spans="1:48" ht="21.95" customHeight="1" thickBot="1" x14ac:dyDescent="0.25">
      <c r="A306" s="104"/>
      <c r="B306" s="30">
        <v>42876</v>
      </c>
      <c r="C306" s="335"/>
      <c r="D306" s="335"/>
      <c r="E306" s="335"/>
      <c r="F306" s="335"/>
      <c r="G306" s="335"/>
      <c r="H306" s="335"/>
      <c r="I306" s="70">
        <f t="shared" si="249"/>
        <v>0</v>
      </c>
      <c r="J306" s="70">
        <f t="shared" si="250"/>
        <v>0</v>
      </c>
      <c r="K306" s="55"/>
      <c r="L306" s="56"/>
      <c r="M306" s="57"/>
      <c r="N306" s="58"/>
      <c r="O306" s="59"/>
      <c r="P306" s="60"/>
      <c r="Q306" s="132"/>
      <c r="R306" s="61"/>
      <c r="S306" s="62"/>
      <c r="T306" s="63"/>
      <c r="U306" s="64"/>
      <c r="V306" s="65"/>
      <c r="W306" s="66"/>
      <c r="X306" s="67"/>
      <c r="Y306" s="68"/>
      <c r="Z306" s="67"/>
      <c r="AA306" s="68"/>
      <c r="AB306" s="67"/>
      <c r="AC306" s="69"/>
      <c r="AD306" s="26"/>
      <c r="AE306" s="26"/>
      <c r="AF306" s="26"/>
      <c r="AG306" s="26"/>
      <c r="AH306" s="26"/>
      <c r="AI306" s="91"/>
      <c r="AJ306" s="26"/>
      <c r="AK306" s="26"/>
      <c r="AL306" s="26"/>
      <c r="AM306" s="26"/>
      <c r="AN306" s="26"/>
      <c r="AO306" s="286">
        <f t="shared" si="251"/>
        <v>0</v>
      </c>
      <c r="AP306" s="294">
        <f t="shared" si="251"/>
        <v>0</v>
      </c>
      <c r="AQ306" s="302">
        <f t="shared" si="251"/>
        <v>0</v>
      </c>
      <c r="AR306" s="310">
        <f t="shared" si="251"/>
        <v>0</v>
      </c>
      <c r="AS306" s="272">
        <f>((((K306*VÁHY!$B$7)+(L306*VÁHY!$C$7)+(M306*VÁHY!$D$7)+(N306*VÁHY!$E$7)+(O306*VÁHY!$F$7)+(P306*VÁHY!$G$7))*VÁHY!$H$7)+((R306*VÁHY!$I$7)+(S306*VÁHY!$J$7)+(T306*VÁHY!$K$7)+(U306*VÁHY!$L$7)+(V306*VÁHY!$M$7)+(W306*VÁHY!$N$7))+(X306*VÁHY!$O$7+Y306*VÁHY!$P$7+Z306*VÁHY!$Q$7+AA306*VÁHY!$R$7+AB306*VÁHY!$S$7+AC306*VÁHY!$T$7)+(AD306*VÁHY!$U$7+AE306*VÁHY!$V$7+AG306*VÁHY!$X$7+AH306*VÁHY!$Y$7))*(1+(AM306*VÁHY!$AD$7))+(AJ306*VÁHY!$AA$7)</f>
        <v>0</v>
      </c>
      <c r="AT306" s="273">
        <f>AS306+AS305+AS304</f>
        <v>0</v>
      </c>
      <c r="AU306" s="272">
        <f t="shared" si="252"/>
        <v>0</v>
      </c>
      <c r="AV306" s="272">
        <f t="shared" ref="AV306" si="253">AS306+AS305+AS304+AS303+AS302+AS301+AS300</f>
        <v>0</v>
      </c>
    </row>
    <row r="307" spans="1:48" ht="14.25" thickTop="1" thickBot="1" x14ac:dyDescent="0.25">
      <c r="A307" s="105"/>
      <c r="B307" s="106"/>
      <c r="C307" s="114" t="e">
        <f>(L299+M299+N299+S299+T299+U299)/J299</f>
        <v>#DIV/0!</v>
      </c>
      <c r="D307" s="107" t="e">
        <f>(O299+P299+V299+W299+Y299+AA299)/(K299+L299+M299+N299+O299+P299+R299+S299+T299+U299+V299+W299+X299+Y299+Z299+AA299+AB299+AC299)</f>
        <v>#DIV/0!</v>
      </c>
      <c r="E307" s="108" t="e">
        <f>(K299+L299+M299+N299+O299+P299)/J299</f>
        <v>#DIV/0!</v>
      </c>
      <c r="F307" s="109" t="e">
        <f>1-J299/I299</f>
        <v>#DIV/0!</v>
      </c>
      <c r="G307" s="125" t="e">
        <f>Q299/J299</f>
        <v>#DIV/0!</v>
      </c>
      <c r="H307" s="127">
        <f>I299/(MAKROPLAN!E32)</f>
        <v>0</v>
      </c>
      <c r="I307" s="110"/>
      <c r="J307" s="111"/>
      <c r="K307" s="111"/>
      <c r="L307" s="111"/>
      <c r="M307" s="111"/>
      <c r="N307" s="111"/>
      <c r="O307" s="110"/>
      <c r="P307" s="111"/>
      <c r="Q307" s="111"/>
      <c r="R307" s="111"/>
      <c r="S307" s="111"/>
      <c r="T307" s="111"/>
      <c r="U307" s="111"/>
      <c r="V307" s="110"/>
      <c r="W307" s="111"/>
      <c r="X307" s="111"/>
      <c r="Y307" s="111"/>
      <c r="Z307" s="111"/>
      <c r="AA307" s="111"/>
      <c r="AB307" s="110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1"/>
      <c r="AM307" s="111"/>
    </row>
    <row r="308" spans="1:48" ht="13.5" thickTop="1" x14ac:dyDescent="0.2">
      <c r="A308" s="112"/>
      <c r="B308" s="106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</row>
    <row r="309" spans="1:48" ht="20.25" x14ac:dyDescent="0.2">
      <c r="A309" s="100"/>
      <c r="B309" s="12"/>
      <c r="C309" s="355" t="s">
        <v>142</v>
      </c>
      <c r="D309" s="355"/>
      <c r="E309" s="355"/>
      <c r="F309" s="355" t="s">
        <v>72</v>
      </c>
      <c r="G309" s="355"/>
      <c r="H309" s="355"/>
      <c r="I309" s="70">
        <f>(K309+L309+M309+N309+O309+P309+R309+S309+T309+U309+V309+W309+AD309+AE309+AG309+(AH309/4)+X309+Y309+Z309+AA309+AB309+AC309)</f>
        <v>0</v>
      </c>
      <c r="J309" s="70">
        <f>(K309+L309+M309+N309+O309+P309+R309+S309+T309+U309+V309+W309)</f>
        <v>0</v>
      </c>
      <c r="K309" s="71">
        <f t="shared" ref="K309:AJ309" si="254">SUM(K310:K316)/60</f>
        <v>0</v>
      </c>
      <c r="L309" s="72">
        <f t="shared" si="254"/>
        <v>0</v>
      </c>
      <c r="M309" s="73">
        <f t="shared" si="254"/>
        <v>0</v>
      </c>
      <c r="N309" s="74">
        <f t="shared" si="254"/>
        <v>0</v>
      </c>
      <c r="O309" s="75">
        <f t="shared" si="254"/>
        <v>0</v>
      </c>
      <c r="P309" s="76">
        <f t="shared" si="254"/>
        <v>0</v>
      </c>
      <c r="Q309" s="130">
        <f t="shared" si="254"/>
        <v>0</v>
      </c>
      <c r="R309" s="77">
        <f t="shared" si="254"/>
        <v>0</v>
      </c>
      <c r="S309" s="78">
        <f t="shared" si="254"/>
        <v>0</v>
      </c>
      <c r="T309" s="79">
        <f t="shared" si="254"/>
        <v>0</v>
      </c>
      <c r="U309" s="80">
        <f t="shared" si="254"/>
        <v>0</v>
      </c>
      <c r="V309" s="81">
        <f t="shared" si="254"/>
        <v>0</v>
      </c>
      <c r="W309" s="82">
        <f t="shared" si="254"/>
        <v>0</v>
      </c>
      <c r="X309" s="83">
        <f t="shared" si="254"/>
        <v>0</v>
      </c>
      <c r="Y309" s="84">
        <f t="shared" si="254"/>
        <v>0</v>
      </c>
      <c r="Z309" s="83">
        <f t="shared" si="254"/>
        <v>0</v>
      </c>
      <c r="AA309" s="84">
        <f t="shared" si="254"/>
        <v>0</v>
      </c>
      <c r="AB309" s="83">
        <f t="shared" si="254"/>
        <v>0</v>
      </c>
      <c r="AC309" s="85">
        <f t="shared" si="254"/>
        <v>0</v>
      </c>
      <c r="AD309" s="86">
        <f t="shared" si="254"/>
        <v>0</v>
      </c>
      <c r="AE309" s="86">
        <f t="shared" si="254"/>
        <v>0</v>
      </c>
      <c r="AF309" s="86">
        <f t="shared" si="254"/>
        <v>0</v>
      </c>
      <c r="AG309" s="86">
        <f t="shared" si="254"/>
        <v>0</v>
      </c>
      <c r="AH309" s="86">
        <f t="shared" si="254"/>
        <v>0</v>
      </c>
      <c r="AI309" s="89">
        <f t="shared" si="254"/>
        <v>0</v>
      </c>
      <c r="AJ309" s="86">
        <f t="shared" si="254"/>
        <v>0</v>
      </c>
      <c r="AK309" s="24">
        <f t="shared" ref="AK309" si="255">SUM(AK310:AK316)</f>
        <v>0</v>
      </c>
      <c r="AL309" s="24">
        <f t="shared" ref="AL309:AN309" si="256">SUM(AL310:AL316)</f>
        <v>0</v>
      </c>
      <c r="AM309" s="24">
        <f t="shared" si="256"/>
        <v>0</v>
      </c>
      <c r="AN309" s="24">
        <f t="shared" si="256"/>
        <v>0</v>
      </c>
      <c r="AO309" s="280">
        <f>VÁHY!$AF$7</f>
        <v>2.5714285714285716</v>
      </c>
      <c r="AP309" s="291">
        <f>VÁHY!$AG$7</f>
        <v>6.7499999999999991</v>
      </c>
      <c r="AQ309" s="299">
        <f>VÁHY!$AH$7</f>
        <v>9.6428571428571406</v>
      </c>
      <c r="AR309" s="307">
        <f>VÁHY!$AI$7</f>
        <v>11.25</v>
      </c>
    </row>
    <row r="310" spans="1:48" ht="21.95" customHeight="1" x14ac:dyDescent="0.2">
      <c r="A310" s="103"/>
      <c r="B310" s="30">
        <v>42877</v>
      </c>
      <c r="C310" s="334"/>
      <c r="D310" s="334"/>
      <c r="E310" s="334"/>
      <c r="F310" s="334"/>
      <c r="G310" s="334"/>
      <c r="H310" s="334"/>
      <c r="I310" s="70">
        <f t="shared" ref="I310:I316" si="257">(K310+L310+M310+N310+O310+P310+R310+S310+T310+U310+V310+W310+AD310+AE310+AG310+(AH310/4)+X310+Y310+Z310+AA310+AB310+AC310)/60</f>
        <v>0</v>
      </c>
      <c r="J310" s="70">
        <f t="shared" ref="J310:J316" si="258">(K310+L310+M310+N310+O310+P310+R310+S310+T310+U310+V310+W310)/60</f>
        <v>0</v>
      </c>
      <c r="K310" s="40"/>
      <c r="L310" s="41"/>
      <c r="M310" s="42"/>
      <c r="N310" s="43"/>
      <c r="O310" s="44"/>
      <c r="P310" s="45"/>
      <c r="Q310" s="131"/>
      <c r="R310" s="46"/>
      <c r="S310" s="47"/>
      <c r="T310" s="48"/>
      <c r="U310" s="49"/>
      <c r="V310" s="50"/>
      <c r="W310" s="51"/>
      <c r="X310" s="52"/>
      <c r="Y310" s="53"/>
      <c r="Z310" s="52"/>
      <c r="AA310" s="53"/>
      <c r="AB310" s="52"/>
      <c r="AC310" s="54"/>
      <c r="AD310" s="25"/>
      <c r="AE310" s="25"/>
      <c r="AF310" s="25"/>
      <c r="AG310" s="25"/>
      <c r="AH310" s="25"/>
      <c r="AI310" s="90"/>
      <c r="AJ310" s="25"/>
      <c r="AK310" s="25"/>
      <c r="AL310" s="25"/>
      <c r="AM310" s="25"/>
      <c r="AN310" s="25"/>
      <c r="AO310" s="286">
        <f t="shared" ref="AO310:AR316" si="259">AS310/60</f>
        <v>0</v>
      </c>
      <c r="AP310" s="294">
        <f t="shared" si="259"/>
        <v>0</v>
      </c>
      <c r="AQ310" s="302">
        <f t="shared" si="259"/>
        <v>0</v>
      </c>
      <c r="AR310" s="310">
        <f t="shared" si="259"/>
        <v>0</v>
      </c>
      <c r="AS310" s="272">
        <f>((((K310*VÁHY!$B$7)+(L310*VÁHY!$C$7)+(M310*VÁHY!$D$7)+(N310*VÁHY!$E$7)+(O310*VÁHY!$F$7)+(P310*VÁHY!$G$7))*VÁHY!$H$7)+((R310*VÁHY!$I$7)+(S310*VÁHY!$J$7)+(T310*VÁHY!$K$7)+(U310*VÁHY!$L$7)+(V310*VÁHY!$M$7)+(W310*VÁHY!$N$7))+(X310*VÁHY!$O$7+Y310*VÁHY!$P$7+Z310*VÁHY!$Q$7+AA310*VÁHY!$R$7+AB310*VÁHY!$S$7+AC310*VÁHY!$T$7)+(AD310*VÁHY!$U$7+AE310*VÁHY!$V$7+AG310*VÁHY!$X$7+AH310*VÁHY!$Y$7))*(1+(AM310*VÁHY!$AD$7))+(AJ310*VÁHY!$AA$7)</f>
        <v>0</v>
      </c>
      <c r="AT310" s="272">
        <f>AS310+AS306+AS305</f>
        <v>0</v>
      </c>
      <c r="AU310" s="272">
        <f>AS310+AS306+AS305+AS304+AS303</f>
        <v>0</v>
      </c>
      <c r="AV310" s="272">
        <f>AS310+AS306+AS305+AS304+AS303+AS302+AS301</f>
        <v>0</v>
      </c>
    </row>
    <row r="311" spans="1:48" ht="21.95" customHeight="1" x14ac:dyDescent="0.2">
      <c r="A311" s="104"/>
      <c r="B311" s="31">
        <v>42878</v>
      </c>
      <c r="C311" s="334"/>
      <c r="D311" s="334"/>
      <c r="E311" s="334"/>
      <c r="F311" s="334"/>
      <c r="G311" s="334"/>
      <c r="H311" s="334"/>
      <c r="I311" s="70">
        <f t="shared" si="257"/>
        <v>0</v>
      </c>
      <c r="J311" s="70">
        <f t="shared" si="258"/>
        <v>0</v>
      </c>
      <c r="K311" s="55"/>
      <c r="L311" s="56"/>
      <c r="M311" s="57"/>
      <c r="N311" s="58"/>
      <c r="O311" s="59"/>
      <c r="P311" s="60"/>
      <c r="Q311" s="132"/>
      <c r="R311" s="61"/>
      <c r="S311" s="62"/>
      <c r="T311" s="63"/>
      <c r="U311" s="64"/>
      <c r="V311" s="65"/>
      <c r="W311" s="66"/>
      <c r="X311" s="67"/>
      <c r="Y311" s="68"/>
      <c r="Z311" s="67"/>
      <c r="AA311" s="68"/>
      <c r="AB311" s="67"/>
      <c r="AC311" s="69"/>
      <c r="AD311" s="26"/>
      <c r="AE311" s="26"/>
      <c r="AF311" s="26"/>
      <c r="AG311" s="26"/>
      <c r="AH311" s="26"/>
      <c r="AI311" s="91"/>
      <c r="AJ311" s="26"/>
      <c r="AK311" s="26"/>
      <c r="AL311" s="26"/>
      <c r="AM311" s="26"/>
      <c r="AN311" s="26"/>
      <c r="AO311" s="286">
        <f t="shared" si="259"/>
        <v>0</v>
      </c>
      <c r="AP311" s="294">
        <f t="shared" si="259"/>
        <v>0</v>
      </c>
      <c r="AQ311" s="302">
        <f t="shared" si="259"/>
        <v>0</v>
      </c>
      <c r="AR311" s="310">
        <f t="shared" si="259"/>
        <v>0</v>
      </c>
      <c r="AS311" s="272">
        <f>((((K311*VÁHY!$B$7)+(L311*VÁHY!$C$7)+(M311*VÁHY!$D$7)+(N311*VÁHY!$E$7)+(O311*VÁHY!$F$7)+(P311*VÁHY!$G$7))*VÁHY!$H$7)+((R311*VÁHY!$I$7)+(S311*VÁHY!$J$7)+(T311*VÁHY!$K$7)+(U311*VÁHY!$L$7)+(V311*VÁHY!$M$7)+(W311*VÁHY!$N$7))+(X311*VÁHY!$O$7+Y311*VÁHY!$P$7+Z311*VÁHY!$Q$7+AA311*VÁHY!$R$7+AB311*VÁHY!$S$7+AC311*VÁHY!$T$7)+(AD311*VÁHY!$U$7+AE311*VÁHY!$V$7+AG311*VÁHY!$X$7+AH311*VÁHY!$Y$7))*(1+(AM311*VÁHY!$AD$7))+(AJ311*VÁHY!$AA$7)</f>
        <v>0</v>
      </c>
      <c r="AT311" s="273">
        <f>AS311+AS310+AS306</f>
        <v>0</v>
      </c>
      <c r="AU311" s="272">
        <f>AS311+AS310+AS306+AS305+AS304</f>
        <v>0</v>
      </c>
      <c r="AV311" s="272">
        <f>AS311+AS310+AS306+AS305+AS304+AS303+AS302</f>
        <v>0</v>
      </c>
    </row>
    <row r="312" spans="1:48" ht="21.95" customHeight="1" x14ac:dyDescent="0.2">
      <c r="A312" s="104"/>
      <c r="B312" s="31">
        <v>42879</v>
      </c>
      <c r="C312" s="334"/>
      <c r="D312" s="334"/>
      <c r="E312" s="334"/>
      <c r="F312" s="334"/>
      <c r="G312" s="334"/>
      <c r="H312" s="334"/>
      <c r="I312" s="70">
        <f t="shared" si="257"/>
        <v>0</v>
      </c>
      <c r="J312" s="70">
        <f t="shared" si="258"/>
        <v>0</v>
      </c>
      <c r="K312" s="55"/>
      <c r="L312" s="56"/>
      <c r="M312" s="57"/>
      <c r="N312" s="58"/>
      <c r="O312" s="59"/>
      <c r="P312" s="60"/>
      <c r="Q312" s="132"/>
      <c r="R312" s="61"/>
      <c r="S312" s="62"/>
      <c r="T312" s="63"/>
      <c r="U312" s="64"/>
      <c r="V312" s="65"/>
      <c r="W312" s="66"/>
      <c r="X312" s="67"/>
      <c r="Y312" s="68"/>
      <c r="Z312" s="67"/>
      <c r="AA312" s="68"/>
      <c r="AB312" s="67"/>
      <c r="AC312" s="69"/>
      <c r="AD312" s="26"/>
      <c r="AE312" s="26"/>
      <c r="AF312" s="26"/>
      <c r="AG312" s="26"/>
      <c r="AH312" s="26"/>
      <c r="AI312" s="91"/>
      <c r="AJ312" s="26"/>
      <c r="AK312" s="26"/>
      <c r="AL312" s="26"/>
      <c r="AM312" s="26"/>
      <c r="AN312" s="26"/>
      <c r="AO312" s="286">
        <f t="shared" si="259"/>
        <v>0</v>
      </c>
      <c r="AP312" s="294">
        <f t="shared" si="259"/>
        <v>0</v>
      </c>
      <c r="AQ312" s="302">
        <f t="shared" si="259"/>
        <v>0</v>
      </c>
      <c r="AR312" s="310">
        <f t="shared" si="259"/>
        <v>0</v>
      </c>
      <c r="AS312" s="272">
        <f>((((K312*VÁHY!$B$7)+(L312*VÁHY!$C$7)+(M312*VÁHY!$D$7)+(N312*VÁHY!$E$7)+(O312*VÁHY!$F$7)+(P312*VÁHY!$G$7))*VÁHY!$H$7)+((R312*VÁHY!$I$7)+(S312*VÁHY!$J$7)+(T312*VÁHY!$K$7)+(U312*VÁHY!$L$7)+(V312*VÁHY!$M$7)+(W312*VÁHY!$N$7))+(X312*VÁHY!$O$7+Y312*VÁHY!$P$7+Z312*VÁHY!$Q$7+AA312*VÁHY!$R$7+AB312*VÁHY!$S$7+AC312*VÁHY!$T$7)+(AD312*VÁHY!$U$7+AE312*VÁHY!$V$7+AG312*VÁHY!$X$7+AH312*VÁHY!$Y$7))*(1+(AM312*VÁHY!$AD$7))+(AJ312*VÁHY!$AA$7)</f>
        <v>0</v>
      </c>
      <c r="AT312" s="273">
        <f>AS312+AS311+AS310</f>
        <v>0</v>
      </c>
      <c r="AU312" s="272">
        <f>AS312+AS311+AS310+AS306+AS305</f>
        <v>0</v>
      </c>
      <c r="AV312" s="272">
        <f>AS312+AS311+AS310+AS306+AS305+AS304+AS303</f>
        <v>0</v>
      </c>
    </row>
    <row r="313" spans="1:48" ht="21.95" customHeight="1" x14ac:dyDescent="0.2">
      <c r="A313" s="104"/>
      <c r="B313" s="30">
        <v>42880</v>
      </c>
      <c r="C313" s="334"/>
      <c r="D313" s="334"/>
      <c r="E313" s="334"/>
      <c r="F313" s="334"/>
      <c r="G313" s="334"/>
      <c r="H313" s="334"/>
      <c r="I313" s="70">
        <f t="shared" si="257"/>
        <v>0</v>
      </c>
      <c r="J313" s="70">
        <f t="shared" si="258"/>
        <v>0</v>
      </c>
      <c r="K313" s="55"/>
      <c r="L313" s="56"/>
      <c r="M313" s="57"/>
      <c r="N313" s="58"/>
      <c r="O313" s="59"/>
      <c r="P313" s="60"/>
      <c r="Q313" s="132"/>
      <c r="R313" s="61"/>
      <c r="S313" s="62"/>
      <c r="T313" s="63"/>
      <c r="U313" s="64"/>
      <c r="V313" s="65"/>
      <c r="W313" s="66"/>
      <c r="X313" s="67"/>
      <c r="Y313" s="68"/>
      <c r="Z313" s="67"/>
      <c r="AA313" s="68"/>
      <c r="AB313" s="67"/>
      <c r="AC313" s="69"/>
      <c r="AD313" s="26"/>
      <c r="AE313" s="26"/>
      <c r="AF313" s="26"/>
      <c r="AG313" s="26"/>
      <c r="AH313" s="26"/>
      <c r="AI313" s="91"/>
      <c r="AJ313" s="26"/>
      <c r="AK313" s="26"/>
      <c r="AL313" s="26"/>
      <c r="AM313" s="26"/>
      <c r="AN313" s="26"/>
      <c r="AO313" s="286">
        <f t="shared" si="259"/>
        <v>0</v>
      </c>
      <c r="AP313" s="294">
        <f t="shared" si="259"/>
        <v>0</v>
      </c>
      <c r="AQ313" s="302">
        <f t="shared" si="259"/>
        <v>0</v>
      </c>
      <c r="AR313" s="310">
        <f t="shared" si="259"/>
        <v>0</v>
      </c>
      <c r="AS313" s="272">
        <f>((((K313*VÁHY!$B$7)+(L313*VÁHY!$C$7)+(M313*VÁHY!$D$7)+(N313*VÁHY!$E$7)+(O313*VÁHY!$F$7)+(P313*VÁHY!$G$7))*VÁHY!$H$7)+((R313*VÁHY!$I$7)+(S313*VÁHY!$J$7)+(T313*VÁHY!$K$7)+(U313*VÁHY!$L$7)+(V313*VÁHY!$M$7)+(W313*VÁHY!$N$7))+(X313*VÁHY!$O$7+Y313*VÁHY!$P$7+Z313*VÁHY!$Q$7+AA313*VÁHY!$R$7+AB313*VÁHY!$S$7+AC313*VÁHY!$T$7)+(AD313*VÁHY!$U$7+AE313*VÁHY!$V$7+AG313*VÁHY!$X$7+AH313*VÁHY!$Y$7))*(1+(AM313*VÁHY!$AD$7))+(AJ313*VÁHY!$AA$7)</f>
        <v>0</v>
      </c>
      <c r="AT313" s="273">
        <f>AS313+AS312+AS311</f>
        <v>0</v>
      </c>
      <c r="AU313" s="272">
        <f>AS313+AS312+AS311+AS310+AS306</f>
        <v>0</v>
      </c>
      <c r="AV313" s="272">
        <f>AS313+AS312+AS311+AS310+AS306+AS305+AS304</f>
        <v>0</v>
      </c>
    </row>
    <row r="314" spans="1:48" ht="21.95" customHeight="1" x14ac:dyDescent="0.2">
      <c r="A314" s="104"/>
      <c r="B314" s="31">
        <v>42881</v>
      </c>
      <c r="C314" s="334"/>
      <c r="D314" s="334"/>
      <c r="E314" s="334"/>
      <c r="F314" s="334"/>
      <c r="G314" s="334"/>
      <c r="H314" s="334"/>
      <c r="I314" s="70">
        <f t="shared" si="257"/>
        <v>0</v>
      </c>
      <c r="J314" s="70">
        <f t="shared" si="258"/>
        <v>0</v>
      </c>
      <c r="K314" s="55"/>
      <c r="L314" s="56"/>
      <c r="M314" s="57"/>
      <c r="N314" s="58"/>
      <c r="O314" s="59"/>
      <c r="P314" s="60"/>
      <c r="Q314" s="132"/>
      <c r="R314" s="61"/>
      <c r="S314" s="62"/>
      <c r="T314" s="63"/>
      <c r="U314" s="64"/>
      <c r="V314" s="65"/>
      <c r="W314" s="66"/>
      <c r="X314" s="67"/>
      <c r="Y314" s="68"/>
      <c r="Z314" s="67"/>
      <c r="AA314" s="68"/>
      <c r="AB314" s="67"/>
      <c r="AC314" s="69"/>
      <c r="AD314" s="26"/>
      <c r="AE314" s="26"/>
      <c r="AF314" s="26"/>
      <c r="AG314" s="26"/>
      <c r="AH314" s="26"/>
      <c r="AI314" s="91"/>
      <c r="AJ314" s="26"/>
      <c r="AK314" s="26"/>
      <c r="AL314" s="26"/>
      <c r="AM314" s="26"/>
      <c r="AN314" s="26"/>
      <c r="AO314" s="286">
        <f t="shared" si="259"/>
        <v>0</v>
      </c>
      <c r="AP314" s="294">
        <f t="shared" si="259"/>
        <v>0</v>
      </c>
      <c r="AQ314" s="302">
        <f t="shared" si="259"/>
        <v>0</v>
      </c>
      <c r="AR314" s="310">
        <f t="shared" si="259"/>
        <v>0</v>
      </c>
      <c r="AS314" s="272">
        <f>((((K314*VÁHY!$B$7)+(L314*VÁHY!$C$7)+(M314*VÁHY!$D$7)+(N314*VÁHY!$E$7)+(O314*VÁHY!$F$7)+(P314*VÁHY!$G$7))*VÁHY!$H$7)+((R314*VÁHY!$I$7)+(S314*VÁHY!$J$7)+(T314*VÁHY!$K$7)+(U314*VÁHY!$L$7)+(V314*VÁHY!$M$7)+(W314*VÁHY!$N$7))+(X314*VÁHY!$O$7+Y314*VÁHY!$P$7+Z314*VÁHY!$Q$7+AA314*VÁHY!$R$7+AB314*VÁHY!$S$7+AC314*VÁHY!$T$7)+(AD314*VÁHY!$U$7+AE314*VÁHY!$V$7+AG314*VÁHY!$X$7+AH314*VÁHY!$Y$7))*(1+(AM314*VÁHY!$AD$7))+(AJ314*VÁHY!$AA$7)</f>
        <v>0</v>
      </c>
      <c r="AT314" s="273">
        <f>AS314+AS313+AS312</f>
        <v>0</v>
      </c>
      <c r="AU314" s="272">
        <f t="shared" ref="AU314:AU316" si="260">AS314+AS313+AS312+AS311+AS310</f>
        <v>0</v>
      </c>
      <c r="AV314" s="272">
        <f>AS314+AS313+AS312+AS311+AS310+AS306+AS305</f>
        <v>0</v>
      </c>
    </row>
    <row r="315" spans="1:48" ht="21.95" customHeight="1" x14ac:dyDescent="0.2">
      <c r="A315" s="104"/>
      <c r="B315" s="31">
        <v>42882</v>
      </c>
      <c r="C315" s="334"/>
      <c r="D315" s="334"/>
      <c r="E315" s="334"/>
      <c r="F315" s="334"/>
      <c r="G315" s="334"/>
      <c r="H315" s="334"/>
      <c r="I315" s="70">
        <f t="shared" si="257"/>
        <v>0</v>
      </c>
      <c r="J315" s="70">
        <f t="shared" si="258"/>
        <v>0</v>
      </c>
      <c r="K315" s="55"/>
      <c r="L315" s="56"/>
      <c r="M315" s="57"/>
      <c r="N315" s="58"/>
      <c r="O315" s="59"/>
      <c r="P315" s="60"/>
      <c r="Q315" s="132"/>
      <c r="R315" s="61"/>
      <c r="S315" s="62"/>
      <c r="T315" s="63"/>
      <c r="U315" s="64"/>
      <c r="V315" s="65"/>
      <c r="W315" s="66"/>
      <c r="X315" s="67"/>
      <c r="Y315" s="68"/>
      <c r="Z315" s="67"/>
      <c r="AA315" s="68"/>
      <c r="AB315" s="67"/>
      <c r="AC315" s="69"/>
      <c r="AD315" s="26"/>
      <c r="AE315" s="26"/>
      <c r="AF315" s="26"/>
      <c r="AG315" s="26"/>
      <c r="AH315" s="26"/>
      <c r="AI315" s="91"/>
      <c r="AJ315" s="26"/>
      <c r="AK315" s="26"/>
      <c r="AL315" s="26"/>
      <c r="AM315" s="26"/>
      <c r="AN315" s="26"/>
      <c r="AO315" s="286">
        <f t="shared" si="259"/>
        <v>0</v>
      </c>
      <c r="AP315" s="294">
        <f t="shared" si="259"/>
        <v>0</v>
      </c>
      <c r="AQ315" s="302">
        <f t="shared" si="259"/>
        <v>0</v>
      </c>
      <c r="AR315" s="310">
        <f t="shared" si="259"/>
        <v>0</v>
      </c>
      <c r="AS315" s="272">
        <f>((((K315*VÁHY!$B$7)+(L315*VÁHY!$C$7)+(M315*VÁHY!$D$7)+(N315*VÁHY!$E$7)+(O315*VÁHY!$F$7)+(P315*VÁHY!$G$7))*VÁHY!$H$7)+((R315*VÁHY!$I$7)+(S315*VÁHY!$J$7)+(T315*VÁHY!$K$7)+(U315*VÁHY!$L$7)+(V315*VÁHY!$M$7)+(W315*VÁHY!$N$7))+(X315*VÁHY!$O$7+Y315*VÁHY!$P$7+Z315*VÁHY!$Q$7+AA315*VÁHY!$R$7+AB315*VÁHY!$S$7+AC315*VÁHY!$T$7)+(AD315*VÁHY!$U$7+AE315*VÁHY!$V$7+AG315*VÁHY!$X$7+AH315*VÁHY!$Y$7))*(1+(AM315*VÁHY!$AD$7))+(AJ315*VÁHY!$AA$7)</f>
        <v>0</v>
      </c>
      <c r="AT315" s="273">
        <f>AS315+AS314+AS313</f>
        <v>0</v>
      </c>
      <c r="AU315" s="272">
        <f t="shared" si="260"/>
        <v>0</v>
      </c>
      <c r="AV315" s="272">
        <f>AS315+AS314+AS313+AS312+AS311+AS310+AS306</f>
        <v>0</v>
      </c>
    </row>
    <row r="316" spans="1:48" ht="21.95" customHeight="1" thickBot="1" x14ac:dyDescent="0.25">
      <c r="A316" s="104"/>
      <c r="B316" s="30">
        <v>42883</v>
      </c>
      <c r="C316" s="335"/>
      <c r="D316" s="335"/>
      <c r="E316" s="335"/>
      <c r="F316" s="334"/>
      <c r="G316" s="334"/>
      <c r="H316" s="334"/>
      <c r="I316" s="70">
        <f t="shared" si="257"/>
        <v>0</v>
      </c>
      <c r="J316" s="70">
        <f t="shared" si="258"/>
        <v>0</v>
      </c>
      <c r="K316" s="55"/>
      <c r="L316" s="56"/>
      <c r="M316" s="57"/>
      <c r="N316" s="58"/>
      <c r="O316" s="59"/>
      <c r="P316" s="60"/>
      <c r="Q316" s="132"/>
      <c r="R316" s="61"/>
      <c r="S316" s="62"/>
      <c r="T316" s="63"/>
      <c r="U316" s="64"/>
      <c r="V316" s="65"/>
      <c r="W316" s="66"/>
      <c r="X316" s="67"/>
      <c r="Y316" s="68"/>
      <c r="Z316" s="67"/>
      <c r="AA316" s="68"/>
      <c r="AB316" s="67"/>
      <c r="AC316" s="69"/>
      <c r="AD316" s="26"/>
      <c r="AE316" s="26"/>
      <c r="AF316" s="26"/>
      <c r="AG316" s="26"/>
      <c r="AH316" s="26"/>
      <c r="AI316" s="91"/>
      <c r="AJ316" s="26"/>
      <c r="AK316" s="26"/>
      <c r="AL316" s="26"/>
      <c r="AM316" s="26"/>
      <c r="AN316" s="26"/>
      <c r="AO316" s="286">
        <f t="shared" si="259"/>
        <v>0</v>
      </c>
      <c r="AP316" s="294">
        <f t="shared" si="259"/>
        <v>0</v>
      </c>
      <c r="AQ316" s="302">
        <f t="shared" si="259"/>
        <v>0</v>
      </c>
      <c r="AR316" s="310">
        <f t="shared" si="259"/>
        <v>0</v>
      </c>
      <c r="AS316" s="272">
        <f>((((K316*VÁHY!$B$7)+(L316*VÁHY!$C$7)+(M316*VÁHY!$D$7)+(N316*VÁHY!$E$7)+(O316*VÁHY!$F$7)+(P316*VÁHY!$G$7))*VÁHY!$H$7)+((R316*VÁHY!$I$7)+(S316*VÁHY!$J$7)+(T316*VÁHY!$K$7)+(U316*VÁHY!$L$7)+(V316*VÁHY!$M$7)+(W316*VÁHY!$N$7))+(X316*VÁHY!$O$7+Y316*VÁHY!$P$7+Z316*VÁHY!$Q$7+AA316*VÁHY!$R$7+AB316*VÁHY!$S$7+AC316*VÁHY!$T$7)+(AD316*VÁHY!$U$7+AE316*VÁHY!$V$7+AG316*VÁHY!$X$7+AH316*VÁHY!$Y$7))*(1+(AM316*VÁHY!$AD$7))+(AJ316*VÁHY!$AA$7)</f>
        <v>0</v>
      </c>
      <c r="AT316" s="273">
        <f>AS316+AS315+AS314</f>
        <v>0</v>
      </c>
      <c r="AU316" s="272">
        <f t="shared" si="260"/>
        <v>0</v>
      </c>
      <c r="AV316" s="272">
        <f t="shared" ref="AV316" si="261">AS316+AS315+AS314+AS313+AS312+AS311+AS310</f>
        <v>0</v>
      </c>
    </row>
    <row r="317" spans="1:48" ht="14.25" thickTop="1" thickBot="1" x14ac:dyDescent="0.25">
      <c r="A317" s="105"/>
      <c r="B317" s="106"/>
      <c r="C317" s="114" t="e">
        <f>(L309+M309+N309+S309+T309+U309)/J309</f>
        <v>#DIV/0!</v>
      </c>
      <c r="D317" s="107" t="e">
        <f>(O309+P309+V309+W309+Y309+AA309)/(K309+L309+M309+N309+O309+P309+R309+S309+T309+U309+V309+W309+X309+Y309+Z309+AA309+AB309+AC309)</f>
        <v>#DIV/0!</v>
      </c>
      <c r="E317" s="108" t="e">
        <f>(K309+L309+M309+N309+O309+P309)/J309</f>
        <v>#DIV/0!</v>
      </c>
      <c r="F317" s="109" t="e">
        <f>1-J309/I309</f>
        <v>#DIV/0!</v>
      </c>
      <c r="G317" s="125" t="e">
        <f>Q309/J309</f>
        <v>#DIV/0!</v>
      </c>
      <c r="H317" s="127">
        <f>I309/(MAKROPLAN!E33)</f>
        <v>0</v>
      </c>
      <c r="I317" s="110"/>
      <c r="J317" s="111"/>
      <c r="K317" s="111"/>
      <c r="L317" s="111"/>
      <c r="M317" s="111"/>
      <c r="N317" s="111"/>
      <c r="O317" s="110"/>
      <c r="P317" s="111"/>
      <c r="Q317" s="111"/>
      <c r="R317" s="111"/>
      <c r="S317" s="111"/>
      <c r="T317" s="111"/>
      <c r="U317" s="111"/>
      <c r="V317" s="110"/>
      <c r="W317" s="111"/>
      <c r="X317" s="111"/>
      <c r="Y317" s="111"/>
      <c r="Z317" s="111"/>
      <c r="AA317" s="111"/>
      <c r="AB317" s="110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1"/>
      <c r="AM317" s="111"/>
    </row>
    <row r="318" spans="1:48" ht="13.5" thickTop="1" x14ac:dyDescent="0.2">
      <c r="A318" s="112"/>
      <c r="B318" s="106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</row>
    <row r="319" spans="1:48" ht="20.25" x14ac:dyDescent="0.2">
      <c r="A319" s="100"/>
      <c r="B319" s="12"/>
      <c r="C319" s="355" t="s">
        <v>142</v>
      </c>
      <c r="D319" s="355"/>
      <c r="E319" s="355"/>
      <c r="F319" s="355" t="s">
        <v>74</v>
      </c>
      <c r="G319" s="355"/>
      <c r="H319" s="355"/>
      <c r="I319" s="70">
        <f>(K319+L319+M319+N319+O319+P319+R319+S319+T319+U319+V319+W319+AD319+AE319+AG319+(AH319/4)+X319+Y319+Z319+AA319+AB319+AC319)</f>
        <v>0</v>
      </c>
      <c r="J319" s="70">
        <f>(K319+L319+M319+N319+O319+P319+R319+S319+T319+U319+V319+W319)</f>
        <v>0</v>
      </c>
      <c r="K319" s="71">
        <f t="shared" ref="K319:AJ319" si="262">SUM(K320:K326)/60</f>
        <v>0</v>
      </c>
      <c r="L319" s="72">
        <f t="shared" si="262"/>
        <v>0</v>
      </c>
      <c r="M319" s="73">
        <f t="shared" si="262"/>
        <v>0</v>
      </c>
      <c r="N319" s="74">
        <f t="shared" si="262"/>
        <v>0</v>
      </c>
      <c r="O319" s="75">
        <f t="shared" si="262"/>
        <v>0</v>
      </c>
      <c r="P319" s="76">
        <f t="shared" si="262"/>
        <v>0</v>
      </c>
      <c r="Q319" s="130">
        <f t="shared" si="262"/>
        <v>0</v>
      </c>
      <c r="R319" s="77">
        <f t="shared" si="262"/>
        <v>0</v>
      </c>
      <c r="S319" s="78">
        <f t="shared" si="262"/>
        <v>0</v>
      </c>
      <c r="T319" s="79">
        <f t="shared" si="262"/>
        <v>0</v>
      </c>
      <c r="U319" s="80">
        <f t="shared" si="262"/>
        <v>0</v>
      </c>
      <c r="V319" s="81">
        <f t="shared" si="262"/>
        <v>0</v>
      </c>
      <c r="W319" s="82">
        <f t="shared" si="262"/>
        <v>0</v>
      </c>
      <c r="X319" s="83">
        <f t="shared" si="262"/>
        <v>0</v>
      </c>
      <c r="Y319" s="84">
        <f t="shared" si="262"/>
        <v>0</v>
      </c>
      <c r="Z319" s="83">
        <f t="shared" si="262"/>
        <v>0</v>
      </c>
      <c r="AA319" s="84">
        <f t="shared" si="262"/>
        <v>0</v>
      </c>
      <c r="AB319" s="83">
        <f t="shared" si="262"/>
        <v>0</v>
      </c>
      <c r="AC319" s="85">
        <f t="shared" si="262"/>
        <v>0</v>
      </c>
      <c r="AD319" s="86">
        <f t="shared" si="262"/>
        <v>0</v>
      </c>
      <c r="AE319" s="86">
        <f t="shared" si="262"/>
        <v>0</v>
      </c>
      <c r="AF319" s="86">
        <f t="shared" si="262"/>
        <v>0</v>
      </c>
      <c r="AG319" s="86">
        <f t="shared" si="262"/>
        <v>0</v>
      </c>
      <c r="AH319" s="86">
        <f t="shared" si="262"/>
        <v>0</v>
      </c>
      <c r="AI319" s="89">
        <f t="shared" si="262"/>
        <v>0</v>
      </c>
      <c r="AJ319" s="86">
        <f t="shared" si="262"/>
        <v>0</v>
      </c>
      <c r="AK319" s="24">
        <f t="shared" ref="AK319" si="263">SUM(AK320:AK326)</f>
        <v>0</v>
      </c>
      <c r="AL319" s="24">
        <f t="shared" ref="AL319:AN319" si="264">SUM(AL320:AL326)</f>
        <v>0</v>
      </c>
      <c r="AM319" s="24">
        <f t="shared" si="264"/>
        <v>0</v>
      </c>
      <c r="AN319" s="24">
        <f t="shared" si="264"/>
        <v>0</v>
      </c>
      <c r="AO319" s="280">
        <f>VÁHY!$AF$7</f>
        <v>2.5714285714285716</v>
      </c>
      <c r="AP319" s="291">
        <f>VÁHY!$AG$7</f>
        <v>6.7499999999999991</v>
      </c>
      <c r="AQ319" s="299">
        <f>VÁHY!$AH$7</f>
        <v>9.6428571428571406</v>
      </c>
      <c r="AR319" s="307">
        <f>VÁHY!$AI$7</f>
        <v>11.25</v>
      </c>
    </row>
    <row r="320" spans="1:48" ht="21.95" customHeight="1" x14ac:dyDescent="0.2">
      <c r="A320" s="103"/>
      <c r="B320" s="30">
        <v>42884</v>
      </c>
      <c r="C320" s="334"/>
      <c r="D320" s="334"/>
      <c r="E320" s="334"/>
      <c r="F320" s="334"/>
      <c r="G320" s="334"/>
      <c r="H320" s="334"/>
      <c r="I320" s="70">
        <f t="shared" ref="I320:I326" si="265">(K320+L320+M320+N320+O320+P320+R320+S320+T320+U320+V320+W320+AD320+AE320+AG320+(AH320/4)+X320+Y320+Z320+AA320+AB320+AC320)/60</f>
        <v>0</v>
      </c>
      <c r="J320" s="70">
        <f t="shared" ref="J320:J326" si="266">(K320+L320+M320+N320+O320+P320+R320+S320+T320+U320+V320+W320)/60</f>
        <v>0</v>
      </c>
      <c r="K320" s="40"/>
      <c r="L320" s="41"/>
      <c r="M320" s="42"/>
      <c r="N320" s="43"/>
      <c r="O320" s="44"/>
      <c r="P320" s="45"/>
      <c r="Q320" s="131"/>
      <c r="R320" s="46"/>
      <c r="S320" s="47"/>
      <c r="T320" s="48"/>
      <c r="U320" s="49"/>
      <c r="V320" s="50"/>
      <c r="W320" s="51"/>
      <c r="X320" s="52"/>
      <c r="Y320" s="53"/>
      <c r="Z320" s="52"/>
      <c r="AA320" s="53"/>
      <c r="AB320" s="52"/>
      <c r="AC320" s="54"/>
      <c r="AD320" s="25"/>
      <c r="AE320" s="25"/>
      <c r="AF320" s="25"/>
      <c r="AG320" s="25"/>
      <c r="AH320" s="25"/>
      <c r="AI320" s="90"/>
      <c r="AJ320" s="25"/>
      <c r="AK320" s="25"/>
      <c r="AL320" s="25"/>
      <c r="AM320" s="25"/>
      <c r="AN320" s="25"/>
      <c r="AO320" s="286">
        <f t="shared" ref="AO320:AR326" si="267">AS320/60</f>
        <v>0</v>
      </c>
      <c r="AP320" s="294">
        <f t="shared" si="267"/>
        <v>0</v>
      </c>
      <c r="AQ320" s="302">
        <f t="shared" si="267"/>
        <v>0</v>
      </c>
      <c r="AR320" s="310">
        <f t="shared" si="267"/>
        <v>0</v>
      </c>
      <c r="AS320" s="272">
        <f>((((K320*VÁHY!$B$7)+(L320*VÁHY!$C$7)+(M320*VÁHY!$D$7)+(N320*VÁHY!$E$7)+(O320*VÁHY!$F$7)+(P320*VÁHY!$G$7))*VÁHY!$H$7)+((R320*VÁHY!$I$7)+(S320*VÁHY!$J$7)+(T320*VÁHY!$K$7)+(U320*VÁHY!$L$7)+(V320*VÁHY!$M$7)+(W320*VÁHY!$N$7))+(X320*VÁHY!$O$7+Y320*VÁHY!$P$7+Z320*VÁHY!$Q$7+AA320*VÁHY!$R$7+AB320*VÁHY!$S$7+AC320*VÁHY!$T$7)+(AD320*VÁHY!$U$7+AE320*VÁHY!$V$7+AG320*VÁHY!$X$7+AH320*VÁHY!$Y$7))*(1+(AM320*VÁHY!$AD$7))+(AJ320*VÁHY!$AA$7)</f>
        <v>0</v>
      </c>
      <c r="AT320" s="272">
        <f>AS320+AS316+AS315</f>
        <v>0</v>
      </c>
      <c r="AU320" s="272">
        <f>AS320+AS316+AS315+AS314+AS313</f>
        <v>0</v>
      </c>
      <c r="AV320" s="272">
        <f>AS320+AS316+AS315+AS314+AS313+AS312+AS311</f>
        <v>0</v>
      </c>
    </row>
    <row r="321" spans="1:48" ht="21.95" customHeight="1" x14ac:dyDescent="0.2">
      <c r="A321" s="104"/>
      <c r="B321" s="31">
        <v>42885</v>
      </c>
      <c r="C321" s="334"/>
      <c r="D321" s="334"/>
      <c r="E321" s="334"/>
      <c r="F321" s="334"/>
      <c r="G321" s="334"/>
      <c r="H321" s="334"/>
      <c r="I321" s="70">
        <f t="shared" si="265"/>
        <v>0</v>
      </c>
      <c r="J321" s="70">
        <f t="shared" si="266"/>
        <v>0</v>
      </c>
      <c r="K321" s="55"/>
      <c r="L321" s="56"/>
      <c r="M321" s="57"/>
      <c r="N321" s="58"/>
      <c r="O321" s="59"/>
      <c r="P321" s="60"/>
      <c r="Q321" s="132"/>
      <c r="R321" s="61"/>
      <c r="S321" s="62"/>
      <c r="T321" s="63"/>
      <c r="U321" s="64"/>
      <c r="V321" s="65"/>
      <c r="W321" s="66"/>
      <c r="X321" s="67"/>
      <c r="Y321" s="68"/>
      <c r="Z321" s="67"/>
      <c r="AA321" s="68"/>
      <c r="AB321" s="67"/>
      <c r="AC321" s="69"/>
      <c r="AD321" s="26"/>
      <c r="AE321" s="26"/>
      <c r="AF321" s="26"/>
      <c r="AG321" s="26"/>
      <c r="AH321" s="26"/>
      <c r="AI321" s="91"/>
      <c r="AJ321" s="26"/>
      <c r="AK321" s="26"/>
      <c r="AL321" s="26"/>
      <c r="AM321" s="26"/>
      <c r="AN321" s="26"/>
      <c r="AO321" s="286">
        <f t="shared" si="267"/>
        <v>0</v>
      </c>
      <c r="AP321" s="294">
        <f t="shared" si="267"/>
        <v>0</v>
      </c>
      <c r="AQ321" s="302">
        <f t="shared" si="267"/>
        <v>0</v>
      </c>
      <c r="AR321" s="310">
        <f t="shared" si="267"/>
        <v>0</v>
      </c>
      <c r="AS321" s="272">
        <f>((((K321*VÁHY!$B$7)+(L321*VÁHY!$C$7)+(M321*VÁHY!$D$7)+(N321*VÁHY!$E$7)+(O321*VÁHY!$F$7)+(P321*VÁHY!$G$7))*VÁHY!$H$7)+((R321*VÁHY!$I$7)+(S321*VÁHY!$J$7)+(T321*VÁHY!$K$7)+(U321*VÁHY!$L$7)+(V321*VÁHY!$M$7)+(W321*VÁHY!$N$7))+(X321*VÁHY!$O$7+Y321*VÁHY!$P$7+Z321*VÁHY!$Q$7+AA321*VÁHY!$R$7+AB321*VÁHY!$S$7+AC321*VÁHY!$T$7)+(AD321*VÁHY!$U$7+AE321*VÁHY!$V$7+AG321*VÁHY!$X$7+AH321*VÁHY!$Y$7))*(1+(AM321*VÁHY!$AD$7))+(AJ321*VÁHY!$AA$7)</f>
        <v>0</v>
      </c>
      <c r="AT321" s="273">
        <f>AS321+AS320+AS316</f>
        <v>0</v>
      </c>
      <c r="AU321" s="272">
        <f>AS321+AS320+AS316+AS315+AS314</f>
        <v>0</v>
      </c>
      <c r="AV321" s="272">
        <f>AS321+AS320+AS316+AS315+AS314+AS313+AS312</f>
        <v>0</v>
      </c>
    </row>
    <row r="322" spans="1:48" ht="21.95" customHeight="1" x14ac:dyDescent="0.2">
      <c r="A322" s="104"/>
      <c r="B322" s="31">
        <v>42886</v>
      </c>
      <c r="C322" s="334"/>
      <c r="D322" s="334"/>
      <c r="E322" s="334"/>
      <c r="F322" s="334"/>
      <c r="G322" s="334"/>
      <c r="H322" s="334"/>
      <c r="I322" s="70">
        <f t="shared" si="265"/>
        <v>0</v>
      </c>
      <c r="J322" s="70">
        <f t="shared" si="266"/>
        <v>0</v>
      </c>
      <c r="K322" s="55"/>
      <c r="L322" s="56"/>
      <c r="M322" s="57"/>
      <c r="N322" s="58"/>
      <c r="O322" s="59"/>
      <c r="P322" s="60"/>
      <c r="Q322" s="132"/>
      <c r="R322" s="61"/>
      <c r="S322" s="62"/>
      <c r="T322" s="63"/>
      <c r="U322" s="64"/>
      <c r="V322" s="65"/>
      <c r="W322" s="66"/>
      <c r="X322" s="67"/>
      <c r="Y322" s="68"/>
      <c r="Z322" s="67"/>
      <c r="AA322" s="68"/>
      <c r="AB322" s="67"/>
      <c r="AC322" s="69"/>
      <c r="AD322" s="26"/>
      <c r="AE322" s="26"/>
      <c r="AF322" s="26"/>
      <c r="AG322" s="26"/>
      <c r="AH322" s="26"/>
      <c r="AI322" s="91"/>
      <c r="AJ322" s="26"/>
      <c r="AK322" s="26"/>
      <c r="AL322" s="26"/>
      <c r="AM322" s="26"/>
      <c r="AN322" s="26"/>
      <c r="AO322" s="286">
        <f t="shared" si="267"/>
        <v>0</v>
      </c>
      <c r="AP322" s="294">
        <f t="shared" si="267"/>
        <v>0</v>
      </c>
      <c r="AQ322" s="302">
        <f t="shared" si="267"/>
        <v>0</v>
      </c>
      <c r="AR322" s="310">
        <f t="shared" si="267"/>
        <v>0</v>
      </c>
      <c r="AS322" s="272">
        <f>((((K322*VÁHY!$B$7)+(L322*VÁHY!$C$7)+(M322*VÁHY!$D$7)+(N322*VÁHY!$E$7)+(O322*VÁHY!$F$7)+(P322*VÁHY!$G$7))*VÁHY!$H$7)+((R322*VÁHY!$I$7)+(S322*VÁHY!$J$7)+(T322*VÁHY!$K$7)+(U322*VÁHY!$L$7)+(V322*VÁHY!$M$7)+(W322*VÁHY!$N$7))+(X322*VÁHY!$O$7+Y322*VÁHY!$P$7+Z322*VÁHY!$Q$7+AA322*VÁHY!$R$7+AB322*VÁHY!$S$7+AC322*VÁHY!$T$7)+(AD322*VÁHY!$U$7+AE322*VÁHY!$V$7+AG322*VÁHY!$X$7+AH322*VÁHY!$Y$7))*(1+(AM322*VÁHY!$AD$7))+(AJ322*VÁHY!$AA$7)</f>
        <v>0</v>
      </c>
      <c r="AT322" s="273">
        <f>AS322+AS321+AS320</f>
        <v>0</v>
      </c>
      <c r="AU322" s="272">
        <f>AS322+AS321+AS320+AS316+AS315</f>
        <v>0</v>
      </c>
      <c r="AV322" s="272">
        <f>AS322+AS321+AS320+AS316+AS315+AS314+AS313</f>
        <v>0</v>
      </c>
    </row>
    <row r="323" spans="1:48" ht="21.95" customHeight="1" x14ac:dyDescent="0.2">
      <c r="A323" s="104"/>
      <c r="B323" s="30">
        <v>42887</v>
      </c>
      <c r="C323" s="334"/>
      <c r="D323" s="334"/>
      <c r="E323" s="334"/>
      <c r="F323" s="334"/>
      <c r="G323" s="334"/>
      <c r="H323" s="334"/>
      <c r="I323" s="70">
        <f t="shared" si="265"/>
        <v>0</v>
      </c>
      <c r="J323" s="70">
        <f t="shared" si="266"/>
        <v>0</v>
      </c>
      <c r="K323" s="55"/>
      <c r="L323" s="56"/>
      <c r="M323" s="57"/>
      <c r="N323" s="58"/>
      <c r="O323" s="59"/>
      <c r="P323" s="60"/>
      <c r="Q323" s="132"/>
      <c r="R323" s="61"/>
      <c r="S323" s="62"/>
      <c r="T323" s="63"/>
      <c r="U323" s="64"/>
      <c r="V323" s="65"/>
      <c r="W323" s="66"/>
      <c r="X323" s="67"/>
      <c r="Y323" s="68"/>
      <c r="Z323" s="67"/>
      <c r="AA323" s="68"/>
      <c r="AB323" s="67"/>
      <c r="AC323" s="69"/>
      <c r="AD323" s="26"/>
      <c r="AE323" s="26"/>
      <c r="AF323" s="26"/>
      <c r="AG323" s="26"/>
      <c r="AH323" s="26"/>
      <c r="AI323" s="91"/>
      <c r="AJ323" s="26"/>
      <c r="AK323" s="26"/>
      <c r="AL323" s="26"/>
      <c r="AM323" s="26"/>
      <c r="AN323" s="26"/>
      <c r="AO323" s="286">
        <f t="shared" si="267"/>
        <v>0</v>
      </c>
      <c r="AP323" s="294">
        <f t="shared" si="267"/>
        <v>0</v>
      </c>
      <c r="AQ323" s="302">
        <f t="shared" si="267"/>
        <v>0</v>
      </c>
      <c r="AR323" s="310">
        <f t="shared" si="267"/>
        <v>0</v>
      </c>
      <c r="AS323" s="272">
        <f>((((K323*VÁHY!$B$7)+(L323*VÁHY!$C$7)+(M323*VÁHY!$D$7)+(N323*VÁHY!$E$7)+(O323*VÁHY!$F$7)+(P323*VÁHY!$G$7))*VÁHY!$H$7)+((R323*VÁHY!$I$7)+(S323*VÁHY!$J$7)+(T323*VÁHY!$K$7)+(U323*VÁHY!$L$7)+(V323*VÁHY!$M$7)+(W323*VÁHY!$N$7))+(X323*VÁHY!$O$7+Y323*VÁHY!$P$7+Z323*VÁHY!$Q$7+AA323*VÁHY!$R$7+AB323*VÁHY!$S$7+AC323*VÁHY!$T$7)+(AD323*VÁHY!$U$7+AE323*VÁHY!$V$7+AG323*VÁHY!$X$7+AH323*VÁHY!$Y$7))*(1+(AM323*VÁHY!$AD$7))+(AJ323*VÁHY!$AA$7)</f>
        <v>0</v>
      </c>
      <c r="AT323" s="273">
        <f>AS323+AS322+AS321</f>
        <v>0</v>
      </c>
      <c r="AU323" s="272">
        <f>AS323+AS322+AS321+AS320+AS316</f>
        <v>0</v>
      </c>
      <c r="AV323" s="272">
        <f>AS323+AS322+AS321+AS320+AS316+AS315+AS314</f>
        <v>0</v>
      </c>
    </row>
    <row r="324" spans="1:48" ht="21.95" customHeight="1" x14ac:dyDescent="0.2">
      <c r="A324" s="104"/>
      <c r="B324" s="31">
        <v>42888</v>
      </c>
      <c r="C324" s="334"/>
      <c r="D324" s="334"/>
      <c r="E324" s="334"/>
      <c r="F324" s="334"/>
      <c r="G324" s="334"/>
      <c r="H324" s="334"/>
      <c r="I324" s="70">
        <f t="shared" si="265"/>
        <v>0</v>
      </c>
      <c r="J324" s="70">
        <f t="shared" si="266"/>
        <v>0</v>
      </c>
      <c r="K324" s="55"/>
      <c r="L324" s="56"/>
      <c r="M324" s="57"/>
      <c r="N324" s="58"/>
      <c r="O324" s="59"/>
      <c r="P324" s="60"/>
      <c r="Q324" s="132"/>
      <c r="R324" s="61"/>
      <c r="S324" s="62"/>
      <c r="T324" s="63"/>
      <c r="U324" s="64"/>
      <c r="V324" s="65"/>
      <c r="W324" s="66"/>
      <c r="X324" s="67"/>
      <c r="Y324" s="68"/>
      <c r="Z324" s="67"/>
      <c r="AA324" s="68"/>
      <c r="AB324" s="67"/>
      <c r="AC324" s="69"/>
      <c r="AD324" s="26"/>
      <c r="AE324" s="26"/>
      <c r="AF324" s="26"/>
      <c r="AG324" s="26"/>
      <c r="AH324" s="26"/>
      <c r="AI324" s="91"/>
      <c r="AJ324" s="26"/>
      <c r="AK324" s="26"/>
      <c r="AL324" s="26"/>
      <c r="AM324" s="26"/>
      <c r="AN324" s="26"/>
      <c r="AO324" s="286">
        <f t="shared" si="267"/>
        <v>0</v>
      </c>
      <c r="AP324" s="294">
        <f t="shared" si="267"/>
        <v>0</v>
      </c>
      <c r="AQ324" s="302">
        <f t="shared" si="267"/>
        <v>0</v>
      </c>
      <c r="AR324" s="310">
        <f t="shared" si="267"/>
        <v>0</v>
      </c>
      <c r="AS324" s="272">
        <f>((((K324*VÁHY!$B$7)+(L324*VÁHY!$C$7)+(M324*VÁHY!$D$7)+(N324*VÁHY!$E$7)+(O324*VÁHY!$F$7)+(P324*VÁHY!$G$7))*VÁHY!$H$7)+((R324*VÁHY!$I$7)+(S324*VÁHY!$J$7)+(T324*VÁHY!$K$7)+(U324*VÁHY!$L$7)+(V324*VÁHY!$M$7)+(W324*VÁHY!$N$7))+(X324*VÁHY!$O$7+Y324*VÁHY!$P$7+Z324*VÁHY!$Q$7+AA324*VÁHY!$R$7+AB324*VÁHY!$S$7+AC324*VÁHY!$T$7)+(AD324*VÁHY!$U$7+AE324*VÁHY!$V$7+AG324*VÁHY!$X$7+AH324*VÁHY!$Y$7))*(1+(AM324*VÁHY!$AD$7))+(AJ324*VÁHY!$AA$7)</f>
        <v>0</v>
      </c>
      <c r="AT324" s="273">
        <f>AS324+AS323+AS322</f>
        <v>0</v>
      </c>
      <c r="AU324" s="272">
        <f t="shared" ref="AU324:AU326" si="268">AS324+AS323+AS322+AS321+AS320</f>
        <v>0</v>
      </c>
      <c r="AV324" s="272">
        <f>AS324+AS323+AS322+AS321+AS320+AS316+AS315</f>
        <v>0</v>
      </c>
    </row>
    <row r="325" spans="1:48" ht="21.95" customHeight="1" x14ac:dyDescent="0.2">
      <c r="A325" s="104"/>
      <c r="B325" s="31">
        <v>42889</v>
      </c>
      <c r="C325" s="334"/>
      <c r="D325" s="334"/>
      <c r="E325" s="334"/>
      <c r="F325" s="334"/>
      <c r="G325" s="334"/>
      <c r="H325" s="334"/>
      <c r="I325" s="70">
        <f t="shared" si="265"/>
        <v>0</v>
      </c>
      <c r="J325" s="70">
        <f t="shared" si="266"/>
        <v>0</v>
      </c>
      <c r="K325" s="55"/>
      <c r="L325" s="56"/>
      <c r="M325" s="57"/>
      <c r="N325" s="58"/>
      <c r="O325" s="59"/>
      <c r="P325" s="60"/>
      <c r="Q325" s="132"/>
      <c r="R325" s="61"/>
      <c r="S325" s="62"/>
      <c r="T325" s="63"/>
      <c r="U325" s="64"/>
      <c r="V325" s="65"/>
      <c r="W325" s="66"/>
      <c r="X325" s="67"/>
      <c r="Y325" s="68"/>
      <c r="Z325" s="67"/>
      <c r="AA325" s="68"/>
      <c r="AB325" s="67"/>
      <c r="AC325" s="69"/>
      <c r="AD325" s="26"/>
      <c r="AE325" s="26"/>
      <c r="AF325" s="26"/>
      <c r="AG325" s="26"/>
      <c r="AH325" s="26"/>
      <c r="AI325" s="91"/>
      <c r="AJ325" s="26"/>
      <c r="AK325" s="26"/>
      <c r="AL325" s="26"/>
      <c r="AM325" s="26"/>
      <c r="AN325" s="26"/>
      <c r="AO325" s="286">
        <f t="shared" si="267"/>
        <v>0</v>
      </c>
      <c r="AP325" s="294">
        <f t="shared" si="267"/>
        <v>0</v>
      </c>
      <c r="AQ325" s="302">
        <f t="shared" si="267"/>
        <v>0</v>
      </c>
      <c r="AR325" s="310">
        <f t="shared" si="267"/>
        <v>0</v>
      </c>
      <c r="AS325" s="272">
        <f>((((K325*VÁHY!$B$7)+(L325*VÁHY!$C$7)+(M325*VÁHY!$D$7)+(N325*VÁHY!$E$7)+(O325*VÁHY!$F$7)+(P325*VÁHY!$G$7))*VÁHY!$H$7)+((R325*VÁHY!$I$7)+(S325*VÁHY!$J$7)+(T325*VÁHY!$K$7)+(U325*VÁHY!$L$7)+(V325*VÁHY!$M$7)+(W325*VÁHY!$N$7))+(X325*VÁHY!$O$7+Y325*VÁHY!$P$7+Z325*VÁHY!$Q$7+AA325*VÁHY!$R$7+AB325*VÁHY!$S$7+AC325*VÁHY!$T$7)+(AD325*VÁHY!$U$7+AE325*VÁHY!$V$7+AG325*VÁHY!$X$7+AH325*VÁHY!$Y$7))*(1+(AM325*VÁHY!$AD$7))+(AJ325*VÁHY!$AA$7)</f>
        <v>0</v>
      </c>
      <c r="AT325" s="273">
        <f>AS325+AS324+AS323</f>
        <v>0</v>
      </c>
      <c r="AU325" s="272">
        <f t="shared" si="268"/>
        <v>0</v>
      </c>
      <c r="AV325" s="272">
        <f>AS325+AS324+AS323+AS322+AS321+AS320+AS316</f>
        <v>0</v>
      </c>
    </row>
    <row r="326" spans="1:48" ht="21.95" customHeight="1" thickBot="1" x14ac:dyDescent="0.25">
      <c r="A326" s="104"/>
      <c r="B326" s="30">
        <v>42890</v>
      </c>
      <c r="C326" s="335"/>
      <c r="D326" s="335"/>
      <c r="E326" s="335"/>
      <c r="F326" s="334"/>
      <c r="G326" s="334"/>
      <c r="H326" s="334"/>
      <c r="I326" s="70">
        <f t="shared" si="265"/>
        <v>0</v>
      </c>
      <c r="J326" s="70">
        <f t="shared" si="266"/>
        <v>0</v>
      </c>
      <c r="K326" s="55"/>
      <c r="L326" s="56"/>
      <c r="M326" s="57"/>
      <c r="N326" s="58"/>
      <c r="O326" s="59"/>
      <c r="P326" s="60"/>
      <c r="Q326" s="132"/>
      <c r="R326" s="61"/>
      <c r="S326" s="62"/>
      <c r="T326" s="63"/>
      <c r="U326" s="64"/>
      <c r="V326" s="65"/>
      <c r="W326" s="66"/>
      <c r="X326" s="67"/>
      <c r="Y326" s="68"/>
      <c r="Z326" s="67"/>
      <c r="AA326" s="68"/>
      <c r="AB326" s="67"/>
      <c r="AC326" s="69"/>
      <c r="AD326" s="26"/>
      <c r="AE326" s="26"/>
      <c r="AF326" s="26"/>
      <c r="AG326" s="26"/>
      <c r="AH326" s="26"/>
      <c r="AI326" s="91"/>
      <c r="AJ326" s="26"/>
      <c r="AK326" s="26"/>
      <c r="AL326" s="26"/>
      <c r="AM326" s="26"/>
      <c r="AN326" s="26"/>
      <c r="AO326" s="286">
        <f t="shared" si="267"/>
        <v>0</v>
      </c>
      <c r="AP326" s="294">
        <f t="shared" si="267"/>
        <v>0</v>
      </c>
      <c r="AQ326" s="302">
        <f t="shared" si="267"/>
        <v>0</v>
      </c>
      <c r="AR326" s="310">
        <f t="shared" si="267"/>
        <v>0</v>
      </c>
      <c r="AS326" s="272">
        <f>((((K326*VÁHY!$B$7)+(L326*VÁHY!$C$7)+(M326*VÁHY!$D$7)+(N326*VÁHY!$E$7)+(O326*VÁHY!$F$7)+(P326*VÁHY!$G$7))*VÁHY!$H$7)+((R326*VÁHY!$I$7)+(S326*VÁHY!$J$7)+(T326*VÁHY!$K$7)+(U326*VÁHY!$L$7)+(V326*VÁHY!$M$7)+(W326*VÁHY!$N$7))+(X326*VÁHY!$O$7+Y326*VÁHY!$P$7+Z326*VÁHY!$Q$7+AA326*VÁHY!$R$7+AB326*VÁHY!$S$7+AC326*VÁHY!$T$7)+(AD326*VÁHY!$U$7+AE326*VÁHY!$V$7+AG326*VÁHY!$X$7+AH326*VÁHY!$Y$7))*(1+(AM326*VÁHY!$AD$7))+(AJ326*VÁHY!$AA$7)</f>
        <v>0</v>
      </c>
      <c r="AT326" s="273">
        <f>AS326+AS325+AS324</f>
        <v>0</v>
      </c>
      <c r="AU326" s="272">
        <f t="shared" si="268"/>
        <v>0</v>
      </c>
      <c r="AV326" s="272">
        <f t="shared" ref="AV326" si="269">AS326+AS325+AS324+AS323+AS322+AS321+AS320</f>
        <v>0</v>
      </c>
    </row>
    <row r="327" spans="1:48" ht="14.25" thickTop="1" thickBot="1" x14ac:dyDescent="0.25">
      <c r="A327" s="105"/>
      <c r="B327" s="106"/>
      <c r="C327" s="114" t="e">
        <f>(L319+M319+N319+S319+T319+U319)/J319</f>
        <v>#DIV/0!</v>
      </c>
      <c r="D327" s="107" t="e">
        <f>(O319+P319+V319+W319+Y319+AA319)/(K319+L319+M319+N319+O319+P319+R319+S319+T319+U319+V319+W319+X319+Y319+Z319+AA319+AB319+AC319)</f>
        <v>#DIV/0!</v>
      </c>
      <c r="E327" s="108" t="e">
        <f>(K319+L319+M319+N319+O319+P319)/J319</f>
        <v>#DIV/0!</v>
      </c>
      <c r="F327" s="109" t="e">
        <f>1-J319/I319</f>
        <v>#DIV/0!</v>
      </c>
      <c r="G327" s="125" t="e">
        <f>Q319/J319</f>
        <v>#DIV/0!</v>
      </c>
      <c r="H327" s="127">
        <f>I319/(MAKROPLAN!E34)</f>
        <v>0</v>
      </c>
      <c r="I327" s="110"/>
      <c r="J327" s="111"/>
      <c r="K327" s="111"/>
      <c r="L327" s="111"/>
      <c r="M327" s="111"/>
      <c r="N327" s="111"/>
      <c r="O327" s="110"/>
      <c r="P327" s="111"/>
      <c r="Q327" s="111"/>
      <c r="R327" s="111"/>
      <c r="S327" s="111"/>
      <c r="T327" s="111"/>
      <c r="U327" s="111"/>
      <c r="V327" s="110"/>
      <c r="W327" s="111"/>
      <c r="X327" s="111"/>
      <c r="Y327" s="111"/>
      <c r="Z327" s="111"/>
      <c r="AA327" s="111"/>
      <c r="AB327" s="110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1"/>
      <c r="AM327" s="111"/>
    </row>
    <row r="328" spans="1:48" ht="13.5" thickTop="1" x14ac:dyDescent="0.2">
      <c r="A328" s="112"/>
      <c r="B328" s="106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</row>
    <row r="329" spans="1:48" ht="20.25" x14ac:dyDescent="0.2">
      <c r="A329" s="100"/>
      <c r="B329" s="12"/>
      <c r="C329" s="355" t="s">
        <v>142</v>
      </c>
      <c r="D329" s="355"/>
      <c r="E329" s="355"/>
      <c r="F329" s="355" t="s">
        <v>73</v>
      </c>
      <c r="G329" s="355"/>
      <c r="H329" s="355"/>
      <c r="I329" s="70">
        <f>(K329+L329+M329+N329+O329+P329+R329+S329+T329+U329+V329+W329+AD329+AE329+AG329+(AH329/4)+X329+Y329+Z329+AA329+AB329+AC329)</f>
        <v>0</v>
      </c>
      <c r="J329" s="70">
        <f>(K329+L329+M329+N329+O329+P329+R329+S329+T329+U329+V329+W329)</f>
        <v>0</v>
      </c>
      <c r="K329" s="71">
        <f t="shared" ref="K329:AJ329" si="270">SUM(K330:K336)/60</f>
        <v>0</v>
      </c>
      <c r="L329" s="72">
        <f t="shared" si="270"/>
        <v>0</v>
      </c>
      <c r="M329" s="73">
        <f t="shared" si="270"/>
        <v>0</v>
      </c>
      <c r="N329" s="74">
        <f t="shared" si="270"/>
        <v>0</v>
      </c>
      <c r="O329" s="75">
        <f t="shared" si="270"/>
        <v>0</v>
      </c>
      <c r="P329" s="76">
        <f t="shared" si="270"/>
        <v>0</v>
      </c>
      <c r="Q329" s="130">
        <f t="shared" si="270"/>
        <v>0</v>
      </c>
      <c r="R329" s="77">
        <f t="shared" si="270"/>
        <v>0</v>
      </c>
      <c r="S329" s="78">
        <f t="shared" si="270"/>
        <v>0</v>
      </c>
      <c r="T329" s="79">
        <f t="shared" si="270"/>
        <v>0</v>
      </c>
      <c r="U329" s="80">
        <f t="shared" si="270"/>
        <v>0</v>
      </c>
      <c r="V329" s="81">
        <f t="shared" si="270"/>
        <v>0</v>
      </c>
      <c r="W329" s="82">
        <f t="shared" si="270"/>
        <v>0</v>
      </c>
      <c r="X329" s="83">
        <f t="shared" si="270"/>
        <v>0</v>
      </c>
      <c r="Y329" s="84">
        <f t="shared" si="270"/>
        <v>0</v>
      </c>
      <c r="Z329" s="83">
        <f t="shared" si="270"/>
        <v>0</v>
      </c>
      <c r="AA329" s="84">
        <f t="shared" si="270"/>
        <v>0</v>
      </c>
      <c r="AB329" s="83">
        <f t="shared" si="270"/>
        <v>0</v>
      </c>
      <c r="AC329" s="85">
        <f t="shared" si="270"/>
        <v>0</v>
      </c>
      <c r="AD329" s="86">
        <f t="shared" si="270"/>
        <v>0</v>
      </c>
      <c r="AE329" s="86">
        <f t="shared" si="270"/>
        <v>0</v>
      </c>
      <c r="AF329" s="86">
        <f t="shared" si="270"/>
        <v>0</v>
      </c>
      <c r="AG329" s="86">
        <f t="shared" si="270"/>
        <v>0</v>
      </c>
      <c r="AH329" s="86">
        <f t="shared" si="270"/>
        <v>0</v>
      </c>
      <c r="AI329" s="89">
        <f t="shared" si="270"/>
        <v>0</v>
      </c>
      <c r="AJ329" s="86">
        <f t="shared" si="270"/>
        <v>0</v>
      </c>
      <c r="AK329" s="24">
        <f t="shared" ref="AK329" si="271">SUM(AK330:AK336)</f>
        <v>0</v>
      </c>
      <c r="AL329" s="24">
        <f t="shared" ref="AL329:AN329" si="272">SUM(AL330:AL336)</f>
        <v>0</v>
      </c>
      <c r="AM329" s="24">
        <f t="shared" si="272"/>
        <v>0</v>
      </c>
      <c r="AN329" s="24">
        <f t="shared" si="272"/>
        <v>0</v>
      </c>
      <c r="AO329" s="280">
        <f>VÁHY!$AF$7</f>
        <v>2.5714285714285716</v>
      </c>
      <c r="AP329" s="291">
        <f>VÁHY!$AG$7</f>
        <v>6.7499999999999991</v>
      </c>
      <c r="AQ329" s="299">
        <f>VÁHY!$AH$7</f>
        <v>9.6428571428571406</v>
      </c>
      <c r="AR329" s="307">
        <f>VÁHY!$AI$7</f>
        <v>11.25</v>
      </c>
    </row>
    <row r="330" spans="1:48" ht="21.95" customHeight="1" x14ac:dyDescent="0.2">
      <c r="A330" s="103"/>
      <c r="B330" s="30">
        <v>42891</v>
      </c>
      <c r="C330" s="334"/>
      <c r="D330" s="334"/>
      <c r="E330" s="334"/>
      <c r="F330" s="334"/>
      <c r="G330" s="334"/>
      <c r="H330" s="334"/>
      <c r="I330" s="70">
        <f t="shared" ref="I330:I336" si="273">(K330+L330+M330+N330+O330+P330+R330+S330+T330+U330+V330+W330+AD330+AE330+AG330+(AH330/4)+X330+Y330+Z330+AA330+AB330+AC330)/60</f>
        <v>0</v>
      </c>
      <c r="J330" s="70">
        <f t="shared" ref="J330:J336" si="274">(K330+L330+M330+N330+O330+P330+R330+S330+T330+U330+V330+W330)/60</f>
        <v>0</v>
      </c>
      <c r="K330" s="40"/>
      <c r="L330" s="41"/>
      <c r="M330" s="42"/>
      <c r="N330" s="43"/>
      <c r="O330" s="44"/>
      <c r="P330" s="45"/>
      <c r="Q330" s="131"/>
      <c r="R330" s="46"/>
      <c r="S330" s="47"/>
      <c r="T330" s="48"/>
      <c r="U330" s="49"/>
      <c r="V330" s="50"/>
      <c r="W330" s="51"/>
      <c r="X330" s="52"/>
      <c r="Y330" s="53"/>
      <c r="Z330" s="52"/>
      <c r="AA330" s="53"/>
      <c r="AB330" s="52"/>
      <c r="AC330" s="54"/>
      <c r="AD330" s="25"/>
      <c r="AE330" s="25"/>
      <c r="AF330" s="25"/>
      <c r="AG330" s="25"/>
      <c r="AH330" s="25"/>
      <c r="AI330" s="90"/>
      <c r="AJ330" s="25"/>
      <c r="AK330" s="25"/>
      <c r="AL330" s="25"/>
      <c r="AM330" s="25"/>
      <c r="AN330" s="25"/>
      <c r="AO330" s="286">
        <f t="shared" ref="AO330:AR336" si="275">AS330/60</f>
        <v>0</v>
      </c>
      <c r="AP330" s="294">
        <f t="shared" si="275"/>
        <v>0</v>
      </c>
      <c r="AQ330" s="302">
        <f t="shared" si="275"/>
        <v>0</v>
      </c>
      <c r="AR330" s="310">
        <f t="shared" si="275"/>
        <v>0</v>
      </c>
      <c r="AS330" s="272">
        <f>((((K330*VÁHY!$B$7)+(L330*VÁHY!$C$7)+(M330*VÁHY!$D$7)+(N330*VÁHY!$E$7)+(O330*VÁHY!$F$7)+(P330*VÁHY!$G$7))*VÁHY!$H$7)+((R330*VÁHY!$I$7)+(S330*VÁHY!$J$7)+(T330*VÁHY!$K$7)+(U330*VÁHY!$L$7)+(V330*VÁHY!$M$7)+(W330*VÁHY!$N$7))+(X330*VÁHY!$O$7+Y330*VÁHY!$P$7+Z330*VÁHY!$Q$7+AA330*VÁHY!$R$7+AB330*VÁHY!$S$7+AC330*VÁHY!$T$7)+(AD330*VÁHY!$U$7+AE330*VÁHY!$V$7+AG330*VÁHY!$X$7+AH330*VÁHY!$Y$7))*(1+(AM330*VÁHY!$AD$7))+(AJ330*VÁHY!$AA$7)</f>
        <v>0</v>
      </c>
      <c r="AT330" s="272">
        <f>AS330+AS326+AS325</f>
        <v>0</v>
      </c>
      <c r="AU330" s="272">
        <f>AS330+AS326+AS325+AS324+AS323</f>
        <v>0</v>
      </c>
      <c r="AV330" s="272">
        <f>AS330+AS326+AS325+AS324+AS323+AS322+AS321</f>
        <v>0</v>
      </c>
    </row>
    <row r="331" spans="1:48" ht="21.95" customHeight="1" x14ac:dyDescent="0.2">
      <c r="A331" s="104"/>
      <c r="B331" s="31">
        <v>42892</v>
      </c>
      <c r="C331" s="334"/>
      <c r="D331" s="334"/>
      <c r="E331" s="334"/>
      <c r="F331" s="334"/>
      <c r="G331" s="334"/>
      <c r="H331" s="334"/>
      <c r="I331" s="70">
        <f t="shared" si="273"/>
        <v>0</v>
      </c>
      <c r="J331" s="70">
        <f t="shared" si="274"/>
        <v>0</v>
      </c>
      <c r="K331" s="55"/>
      <c r="L331" s="56"/>
      <c r="M331" s="57"/>
      <c r="N331" s="58"/>
      <c r="O331" s="59"/>
      <c r="P331" s="60"/>
      <c r="Q331" s="132"/>
      <c r="R331" s="61"/>
      <c r="S331" s="62"/>
      <c r="T331" s="63"/>
      <c r="U331" s="64"/>
      <c r="V331" s="65"/>
      <c r="W331" s="66"/>
      <c r="X331" s="67"/>
      <c r="Y331" s="68"/>
      <c r="Z331" s="67"/>
      <c r="AA331" s="68"/>
      <c r="AB331" s="67"/>
      <c r="AC331" s="69"/>
      <c r="AD331" s="26"/>
      <c r="AE331" s="26"/>
      <c r="AF331" s="26"/>
      <c r="AG331" s="26"/>
      <c r="AH331" s="26"/>
      <c r="AI331" s="91"/>
      <c r="AJ331" s="26"/>
      <c r="AK331" s="26"/>
      <c r="AL331" s="26"/>
      <c r="AM331" s="26"/>
      <c r="AN331" s="26"/>
      <c r="AO331" s="286">
        <f t="shared" si="275"/>
        <v>0</v>
      </c>
      <c r="AP331" s="294">
        <f t="shared" si="275"/>
        <v>0</v>
      </c>
      <c r="AQ331" s="302">
        <f t="shared" si="275"/>
        <v>0</v>
      </c>
      <c r="AR331" s="310">
        <f t="shared" si="275"/>
        <v>0</v>
      </c>
      <c r="AS331" s="272">
        <f>((((K331*VÁHY!$B$7)+(L331*VÁHY!$C$7)+(M331*VÁHY!$D$7)+(N331*VÁHY!$E$7)+(O331*VÁHY!$F$7)+(P331*VÁHY!$G$7))*VÁHY!$H$7)+((R331*VÁHY!$I$7)+(S331*VÁHY!$J$7)+(T331*VÁHY!$K$7)+(U331*VÁHY!$L$7)+(V331*VÁHY!$M$7)+(W331*VÁHY!$N$7))+(X331*VÁHY!$O$7+Y331*VÁHY!$P$7+Z331*VÁHY!$Q$7+AA331*VÁHY!$R$7+AB331*VÁHY!$S$7+AC331*VÁHY!$T$7)+(AD331*VÁHY!$U$7+AE331*VÁHY!$V$7+AG331*VÁHY!$X$7+AH331*VÁHY!$Y$7))*(1+(AM331*VÁHY!$AD$7))+(AJ331*VÁHY!$AA$7)</f>
        <v>0</v>
      </c>
      <c r="AT331" s="273">
        <f>AS331+AS330+AS326</f>
        <v>0</v>
      </c>
      <c r="AU331" s="272">
        <f>AS331+AS330+AS326+AS325+AS324</f>
        <v>0</v>
      </c>
      <c r="AV331" s="272">
        <f>AS331+AS330+AS326+AS325+AS324+AS323+AS322</f>
        <v>0</v>
      </c>
    </row>
    <row r="332" spans="1:48" ht="21.95" customHeight="1" x14ac:dyDescent="0.2">
      <c r="A332" s="104"/>
      <c r="B332" s="31">
        <v>42893</v>
      </c>
      <c r="C332" s="334"/>
      <c r="D332" s="334"/>
      <c r="E332" s="334"/>
      <c r="F332" s="334"/>
      <c r="G332" s="334"/>
      <c r="H332" s="334"/>
      <c r="I332" s="70">
        <f t="shared" si="273"/>
        <v>0</v>
      </c>
      <c r="J332" s="70">
        <f t="shared" si="274"/>
        <v>0</v>
      </c>
      <c r="K332" s="55"/>
      <c r="L332" s="56"/>
      <c r="M332" s="57"/>
      <c r="N332" s="58"/>
      <c r="O332" s="59"/>
      <c r="P332" s="60"/>
      <c r="Q332" s="132"/>
      <c r="R332" s="61"/>
      <c r="S332" s="62"/>
      <c r="T332" s="63"/>
      <c r="U332" s="64"/>
      <c r="V332" s="65"/>
      <c r="W332" s="66"/>
      <c r="X332" s="67"/>
      <c r="Y332" s="68"/>
      <c r="Z332" s="67"/>
      <c r="AA332" s="68"/>
      <c r="AB332" s="67"/>
      <c r="AC332" s="69"/>
      <c r="AD332" s="26"/>
      <c r="AE332" s="26"/>
      <c r="AF332" s="26"/>
      <c r="AG332" s="26"/>
      <c r="AH332" s="26"/>
      <c r="AI332" s="91"/>
      <c r="AJ332" s="26"/>
      <c r="AK332" s="26"/>
      <c r="AL332" s="26"/>
      <c r="AM332" s="26"/>
      <c r="AN332" s="26"/>
      <c r="AO332" s="286">
        <f t="shared" si="275"/>
        <v>0</v>
      </c>
      <c r="AP332" s="294">
        <f t="shared" si="275"/>
        <v>0</v>
      </c>
      <c r="AQ332" s="302">
        <f t="shared" si="275"/>
        <v>0</v>
      </c>
      <c r="AR332" s="310">
        <f t="shared" si="275"/>
        <v>0</v>
      </c>
      <c r="AS332" s="272">
        <f>((((K332*VÁHY!$B$7)+(L332*VÁHY!$C$7)+(M332*VÁHY!$D$7)+(N332*VÁHY!$E$7)+(O332*VÁHY!$F$7)+(P332*VÁHY!$G$7))*VÁHY!$H$7)+((R332*VÁHY!$I$7)+(S332*VÁHY!$J$7)+(T332*VÁHY!$K$7)+(U332*VÁHY!$L$7)+(V332*VÁHY!$M$7)+(W332*VÁHY!$N$7))+(X332*VÁHY!$O$7+Y332*VÁHY!$P$7+Z332*VÁHY!$Q$7+AA332*VÁHY!$R$7+AB332*VÁHY!$S$7+AC332*VÁHY!$T$7)+(AD332*VÁHY!$U$7+AE332*VÁHY!$V$7+AG332*VÁHY!$X$7+AH332*VÁHY!$Y$7))*(1+(AM332*VÁHY!$AD$7))+(AJ332*VÁHY!$AA$7)</f>
        <v>0</v>
      </c>
      <c r="AT332" s="273">
        <f>AS332+AS331+AS330</f>
        <v>0</v>
      </c>
      <c r="AU332" s="272">
        <f>AS332+AS331+AS330+AS326+AS325</f>
        <v>0</v>
      </c>
      <c r="AV332" s="272">
        <f>AS332+AS331+AS330+AS326+AS325+AS324+AS323</f>
        <v>0</v>
      </c>
    </row>
    <row r="333" spans="1:48" ht="21.95" customHeight="1" x14ac:dyDescent="0.2">
      <c r="A333" s="104"/>
      <c r="B333" s="30">
        <v>42894</v>
      </c>
      <c r="C333" s="334"/>
      <c r="D333" s="334"/>
      <c r="E333" s="334"/>
      <c r="F333" s="334"/>
      <c r="G333" s="334"/>
      <c r="H333" s="334"/>
      <c r="I333" s="70">
        <f t="shared" si="273"/>
        <v>0</v>
      </c>
      <c r="J333" s="70">
        <f t="shared" si="274"/>
        <v>0</v>
      </c>
      <c r="K333" s="55"/>
      <c r="L333" s="56"/>
      <c r="M333" s="57"/>
      <c r="N333" s="58"/>
      <c r="O333" s="59"/>
      <c r="P333" s="60"/>
      <c r="Q333" s="132"/>
      <c r="R333" s="61"/>
      <c r="S333" s="62"/>
      <c r="T333" s="63"/>
      <c r="U333" s="64"/>
      <c r="V333" s="65"/>
      <c r="W333" s="66"/>
      <c r="X333" s="67"/>
      <c r="Y333" s="68"/>
      <c r="Z333" s="67"/>
      <c r="AA333" s="68"/>
      <c r="AB333" s="67"/>
      <c r="AC333" s="69"/>
      <c r="AD333" s="26"/>
      <c r="AE333" s="26"/>
      <c r="AF333" s="26"/>
      <c r="AG333" s="26"/>
      <c r="AH333" s="26"/>
      <c r="AI333" s="91"/>
      <c r="AJ333" s="26"/>
      <c r="AK333" s="26"/>
      <c r="AL333" s="26"/>
      <c r="AM333" s="26"/>
      <c r="AN333" s="26"/>
      <c r="AO333" s="286">
        <f t="shared" si="275"/>
        <v>0</v>
      </c>
      <c r="AP333" s="294">
        <f t="shared" si="275"/>
        <v>0</v>
      </c>
      <c r="AQ333" s="302">
        <f t="shared" si="275"/>
        <v>0</v>
      </c>
      <c r="AR333" s="310">
        <f t="shared" si="275"/>
        <v>0</v>
      </c>
      <c r="AS333" s="272">
        <f>((((K333*VÁHY!$B$7)+(L333*VÁHY!$C$7)+(M333*VÁHY!$D$7)+(N333*VÁHY!$E$7)+(O333*VÁHY!$F$7)+(P333*VÁHY!$G$7))*VÁHY!$H$7)+((R333*VÁHY!$I$7)+(S333*VÁHY!$J$7)+(T333*VÁHY!$K$7)+(U333*VÁHY!$L$7)+(V333*VÁHY!$M$7)+(W333*VÁHY!$N$7))+(X333*VÁHY!$O$7+Y333*VÁHY!$P$7+Z333*VÁHY!$Q$7+AA333*VÁHY!$R$7+AB333*VÁHY!$S$7+AC333*VÁHY!$T$7)+(AD333*VÁHY!$U$7+AE333*VÁHY!$V$7+AG333*VÁHY!$X$7+AH333*VÁHY!$Y$7))*(1+(AM333*VÁHY!$AD$7))+(AJ333*VÁHY!$AA$7)</f>
        <v>0</v>
      </c>
      <c r="AT333" s="273">
        <f>AS333+AS332+AS331</f>
        <v>0</v>
      </c>
      <c r="AU333" s="272">
        <f>AS333+AS332+AS331+AS330+AS326</f>
        <v>0</v>
      </c>
      <c r="AV333" s="272">
        <f>AS333+AS332+AS331+AS330+AS326+AS325+AS324</f>
        <v>0</v>
      </c>
    </row>
    <row r="334" spans="1:48" ht="21.95" customHeight="1" x14ac:dyDescent="0.2">
      <c r="A334" s="104"/>
      <c r="B334" s="31">
        <v>42895</v>
      </c>
      <c r="C334" s="334"/>
      <c r="D334" s="334"/>
      <c r="E334" s="334"/>
      <c r="F334" s="334"/>
      <c r="G334" s="334"/>
      <c r="H334" s="334"/>
      <c r="I334" s="70">
        <f t="shared" si="273"/>
        <v>0</v>
      </c>
      <c r="J334" s="70">
        <f t="shared" si="274"/>
        <v>0</v>
      </c>
      <c r="K334" s="55"/>
      <c r="L334" s="56"/>
      <c r="M334" s="57"/>
      <c r="N334" s="58"/>
      <c r="O334" s="59"/>
      <c r="P334" s="60"/>
      <c r="Q334" s="132"/>
      <c r="R334" s="61"/>
      <c r="S334" s="62"/>
      <c r="T334" s="63"/>
      <c r="U334" s="64"/>
      <c r="V334" s="65"/>
      <c r="W334" s="66"/>
      <c r="X334" s="67"/>
      <c r="Y334" s="68"/>
      <c r="Z334" s="67"/>
      <c r="AA334" s="68"/>
      <c r="AB334" s="67"/>
      <c r="AC334" s="69"/>
      <c r="AD334" s="26"/>
      <c r="AE334" s="26"/>
      <c r="AF334" s="26"/>
      <c r="AG334" s="26"/>
      <c r="AH334" s="26"/>
      <c r="AI334" s="91"/>
      <c r="AJ334" s="26"/>
      <c r="AK334" s="26"/>
      <c r="AL334" s="26"/>
      <c r="AM334" s="26"/>
      <c r="AN334" s="26"/>
      <c r="AO334" s="286">
        <f t="shared" si="275"/>
        <v>0</v>
      </c>
      <c r="AP334" s="294">
        <f t="shared" si="275"/>
        <v>0</v>
      </c>
      <c r="AQ334" s="302">
        <f t="shared" si="275"/>
        <v>0</v>
      </c>
      <c r="AR334" s="310">
        <f t="shared" si="275"/>
        <v>0</v>
      </c>
      <c r="AS334" s="272">
        <f>((((K334*VÁHY!$B$7)+(L334*VÁHY!$C$7)+(M334*VÁHY!$D$7)+(N334*VÁHY!$E$7)+(O334*VÁHY!$F$7)+(P334*VÁHY!$G$7))*VÁHY!$H$7)+((R334*VÁHY!$I$7)+(S334*VÁHY!$J$7)+(T334*VÁHY!$K$7)+(U334*VÁHY!$L$7)+(V334*VÁHY!$M$7)+(W334*VÁHY!$N$7))+(X334*VÁHY!$O$7+Y334*VÁHY!$P$7+Z334*VÁHY!$Q$7+AA334*VÁHY!$R$7+AB334*VÁHY!$S$7+AC334*VÁHY!$T$7)+(AD334*VÁHY!$U$7+AE334*VÁHY!$V$7+AG334*VÁHY!$X$7+AH334*VÁHY!$Y$7))*(1+(AM334*VÁHY!$AD$7))+(AJ334*VÁHY!$AA$7)</f>
        <v>0</v>
      </c>
      <c r="AT334" s="273">
        <f>AS334+AS333+AS332</f>
        <v>0</v>
      </c>
      <c r="AU334" s="272">
        <f t="shared" ref="AU334:AU336" si="276">AS334+AS333+AS332+AS331+AS330</f>
        <v>0</v>
      </c>
      <c r="AV334" s="272">
        <f>AS334+AS333+AS332+AS331+AS330+AS326+AS325</f>
        <v>0</v>
      </c>
    </row>
    <row r="335" spans="1:48" ht="21.95" customHeight="1" x14ac:dyDescent="0.2">
      <c r="A335" s="104"/>
      <c r="B335" s="31">
        <v>42896</v>
      </c>
      <c r="C335" s="334"/>
      <c r="D335" s="334"/>
      <c r="E335" s="334"/>
      <c r="F335" s="334"/>
      <c r="G335" s="334"/>
      <c r="H335" s="334"/>
      <c r="I335" s="70">
        <f t="shared" si="273"/>
        <v>0</v>
      </c>
      <c r="J335" s="70">
        <f t="shared" si="274"/>
        <v>0</v>
      </c>
      <c r="K335" s="55"/>
      <c r="L335" s="56"/>
      <c r="M335" s="57"/>
      <c r="N335" s="58"/>
      <c r="O335" s="59"/>
      <c r="P335" s="60"/>
      <c r="Q335" s="132"/>
      <c r="R335" s="61"/>
      <c r="S335" s="62"/>
      <c r="T335" s="63"/>
      <c r="U335" s="64"/>
      <c r="V335" s="65"/>
      <c r="W335" s="66"/>
      <c r="X335" s="67"/>
      <c r="Y335" s="68"/>
      <c r="Z335" s="67"/>
      <c r="AA335" s="68"/>
      <c r="AB335" s="67"/>
      <c r="AC335" s="69"/>
      <c r="AD335" s="26"/>
      <c r="AE335" s="26"/>
      <c r="AF335" s="26"/>
      <c r="AG335" s="26"/>
      <c r="AH335" s="26"/>
      <c r="AI335" s="91"/>
      <c r="AJ335" s="26"/>
      <c r="AK335" s="26"/>
      <c r="AL335" s="26"/>
      <c r="AM335" s="26"/>
      <c r="AN335" s="26"/>
      <c r="AO335" s="286">
        <f t="shared" si="275"/>
        <v>0</v>
      </c>
      <c r="AP335" s="294">
        <f t="shared" si="275"/>
        <v>0</v>
      </c>
      <c r="AQ335" s="302">
        <f t="shared" si="275"/>
        <v>0</v>
      </c>
      <c r="AR335" s="310">
        <f t="shared" si="275"/>
        <v>0</v>
      </c>
      <c r="AS335" s="272">
        <f>((((K335*VÁHY!$B$7)+(L335*VÁHY!$C$7)+(M335*VÁHY!$D$7)+(N335*VÁHY!$E$7)+(O335*VÁHY!$F$7)+(P335*VÁHY!$G$7))*VÁHY!$H$7)+((R335*VÁHY!$I$7)+(S335*VÁHY!$J$7)+(T335*VÁHY!$K$7)+(U335*VÁHY!$L$7)+(V335*VÁHY!$M$7)+(W335*VÁHY!$N$7))+(X335*VÁHY!$O$7+Y335*VÁHY!$P$7+Z335*VÁHY!$Q$7+AA335*VÁHY!$R$7+AB335*VÁHY!$S$7+AC335*VÁHY!$T$7)+(AD335*VÁHY!$U$7+AE335*VÁHY!$V$7+AG335*VÁHY!$X$7+AH335*VÁHY!$Y$7))*(1+(AM335*VÁHY!$AD$7))+(AJ335*VÁHY!$AA$7)</f>
        <v>0</v>
      </c>
      <c r="AT335" s="273">
        <f>AS335+AS334+AS333</f>
        <v>0</v>
      </c>
      <c r="AU335" s="272">
        <f t="shared" si="276"/>
        <v>0</v>
      </c>
      <c r="AV335" s="272">
        <f>AS335+AS334+AS333+AS332+AS331+AS330+AS326</f>
        <v>0</v>
      </c>
    </row>
    <row r="336" spans="1:48" ht="21.95" customHeight="1" thickBot="1" x14ac:dyDescent="0.25">
      <c r="A336" s="104"/>
      <c r="B336" s="30">
        <v>42897</v>
      </c>
      <c r="C336" s="335"/>
      <c r="D336" s="335"/>
      <c r="E336" s="335"/>
      <c r="F336" s="334"/>
      <c r="G336" s="334"/>
      <c r="H336" s="334"/>
      <c r="I336" s="70">
        <f t="shared" si="273"/>
        <v>0</v>
      </c>
      <c r="J336" s="70">
        <f t="shared" si="274"/>
        <v>0</v>
      </c>
      <c r="K336" s="55"/>
      <c r="L336" s="56"/>
      <c r="M336" s="57"/>
      <c r="N336" s="58"/>
      <c r="O336" s="59"/>
      <c r="P336" s="60"/>
      <c r="Q336" s="132"/>
      <c r="R336" s="61"/>
      <c r="S336" s="62"/>
      <c r="T336" s="63"/>
      <c r="U336" s="64"/>
      <c r="V336" s="65"/>
      <c r="W336" s="66"/>
      <c r="X336" s="67"/>
      <c r="Y336" s="68"/>
      <c r="Z336" s="67"/>
      <c r="AA336" s="68"/>
      <c r="AB336" s="67"/>
      <c r="AC336" s="69"/>
      <c r="AD336" s="26"/>
      <c r="AE336" s="26"/>
      <c r="AF336" s="26"/>
      <c r="AG336" s="26"/>
      <c r="AH336" s="26"/>
      <c r="AI336" s="91"/>
      <c r="AJ336" s="26"/>
      <c r="AK336" s="26"/>
      <c r="AL336" s="26"/>
      <c r="AM336" s="26"/>
      <c r="AN336" s="26"/>
      <c r="AO336" s="286">
        <f t="shared" si="275"/>
        <v>0</v>
      </c>
      <c r="AP336" s="294">
        <f t="shared" si="275"/>
        <v>0</v>
      </c>
      <c r="AQ336" s="302">
        <f t="shared" si="275"/>
        <v>0</v>
      </c>
      <c r="AR336" s="310">
        <f t="shared" si="275"/>
        <v>0</v>
      </c>
      <c r="AS336" s="272">
        <f>((((K336*VÁHY!$B$7)+(L336*VÁHY!$C$7)+(M336*VÁHY!$D$7)+(N336*VÁHY!$E$7)+(O336*VÁHY!$F$7)+(P336*VÁHY!$G$7))*VÁHY!$H$7)+((R336*VÁHY!$I$7)+(S336*VÁHY!$J$7)+(T336*VÁHY!$K$7)+(U336*VÁHY!$L$7)+(V336*VÁHY!$M$7)+(W336*VÁHY!$N$7))+(X336*VÁHY!$O$7+Y336*VÁHY!$P$7+Z336*VÁHY!$Q$7+AA336*VÁHY!$R$7+AB336*VÁHY!$S$7+AC336*VÁHY!$T$7)+(AD336*VÁHY!$U$7+AE336*VÁHY!$V$7+AG336*VÁHY!$X$7+AH336*VÁHY!$Y$7))*(1+(AM336*VÁHY!$AD$7))+(AJ336*VÁHY!$AA$7)</f>
        <v>0</v>
      </c>
      <c r="AT336" s="273">
        <f>AS336+AS335+AS334</f>
        <v>0</v>
      </c>
      <c r="AU336" s="272">
        <f t="shared" si="276"/>
        <v>0</v>
      </c>
      <c r="AV336" s="272">
        <f t="shared" ref="AV336" si="277">AS336+AS335+AS334+AS333+AS332+AS331+AS330</f>
        <v>0</v>
      </c>
    </row>
    <row r="337" spans="1:48" ht="14.25" thickTop="1" thickBot="1" x14ac:dyDescent="0.25">
      <c r="A337" s="105"/>
      <c r="B337" s="106"/>
      <c r="C337" s="114" t="e">
        <f>(L329+M329+N329+S329+T329+U329)/J329</f>
        <v>#DIV/0!</v>
      </c>
      <c r="D337" s="107" t="e">
        <f>(O329+P329+V329+W329+Y329+AA329)/(K329+L329+M329+N329+O329+P329+R329+S329+T329+U329+V329+W329+X329+Y329+Z329+AA329+AB329+AC329)</f>
        <v>#DIV/0!</v>
      </c>
      <c r="E337" s="108" t="e">
        <f>(K329+L329+M329+N329+O329+P329)/J329</f>
        <v>#DIV/0!</v>
      </c>
      <c r="F337" s="109" t="e">
        <f>1-J329/I329</f>
        <v>#DIV/0!</v>
      </c>
      <c r="G337" s="125" t="e">
        <f>Q329/J329</f>
        <v>#DIV/0!</v>
      </c>
      <c r="H337" s="127">
        <f>I329/(MAKROPLAN!E35)</f>
        <v>0</v>
      </c>
      <c r="I337" s="110"/>
      <c r="J337" s="111"/>
      <c r="K337" s="111"/>
      <c r="L337" s="111"/>
      <c r="M337" s="111"/>
      <c r="N337" s="111"/>
      <c r="O337" s="110"/>
      <c r="P337" s="111"/>
      <c r="Q337" s="111"/>
      <c r="R337" s="111"/>
      <c r="S337" s="111"/>
      <c r="T337" s="111"/>
      <c r="U337" s="111"/>
      <c r="V337" s="110"/>
      <c r="W337" s="111"/>
      <c r="X337" s="111"/>
      <c r="Y337" s="111"/>
      <c r="Z337" s="111"/>
      <c r="AA337" s="111"/>
      <c r="AB337" s="110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  <c r="AM337" s="111"/>
    </row>
    <row r="338" spans="1:48" ht="13.5" thickTop="1" x14ac:dyDescent="0.2">
      <c r="B338" s="106"/>
    </row>
    <row r="339" spans="1:48" ht="20.25" x14ac:dyDescent="0.2">
      <c r="A339" s="100"/>
      <c r="B339" s="12"/>
      <c r="C339" s="355" t="s">
        <v>143</v>
      </c>
      <c r="D339" s="355"/>
      <c r="E339" s="355"/>
      <c r="F339" s="355" t="s">
        <v>52</v>
      </c>
      <c r="G339" s="355"/>
      <c r="H339" s="355"/>
      <c r="I339" s="70">
        <f>(K339+L339+M339+N339+O339+P339+R339+S339+T339+U339+V339+W339+AD339+AE339+AG339+(AH339/4)+X339+Y339+Z339+AA339+AB339+AC339)</f>
        <v>0</v>
      </c>
      <c r="J339" s="70">
        <f>(K339+L339+M339+N339+O339+P339+R339+S339+T339+U339+V339+W339)</f>
        <v>0</v>
      </c>
      <c r="K339" s="71">
        <f t="shared" ref="K339:AJ339" si="278">SUM(K340:K346)/60</f>
        <v>0</v>
      </c>
      <c r="L339" s="72">
        <f t="shared" si="278"/>
        <v>0</v>
      </c>
      <c r="M339" s="73">
        <f t="shared" si="278"/>
        <v>0</v>
      </c>
      <c r="N339" s="74">
        <f t="shared" si="278"/>
        <v>0</v>
      </c>
      <c r="O339" s="75">
        <f t="shared" si="278"/>
        <v>0</v>
      </c>
      <c r="P339" s="76">
        <f t="shared" si="278"/>
        <v>0</v>
      </c>
      <c r="Q339" s="130">
        <f t="shared" si="278"/>
        <v>0</v>
      </c>
      <c r="R339" s="77">
        <f t="shared" si="278"/>
        <v>0</v>
      </c>
      <c r="S339" s="78">
        <f t="shared" si="278"/>
        <v>0</v>
      </c>
      <c r="T339" s="79">
        <f t="shared" si="278"/>
        <v>0</v>
      </c>
      <c r="U339" s="80">
        <f t="shared" si="278"/>
        <v>0</v>
      </c>
      <c r="V339" s="81">
        <f t="shared" si="278"/>
        <v>0</v>
      </c>
      <c r="W339" s="82">
        <f t="shared" si="278"/>
        <v>0</v>
      </c>
      <c r="X339" s="83">
        <f t="shared" si="278"/>
        <v>0</v>
      </c>
      <c r="Y339" s="84">
        <f t="shared" si="278"/>
        <v>0</v>
      </c>
      <c r="Z339" s="83">
        <f t="shared" si="278"/>
        <v>0</v>
      </c>
      <c r="AA339" s="84">
        <f t="shared" si="278"/>
        <v>0</v>
      </c>
      <c r="AB339" s="83">
        <f t="shared" si="278"/>
        <v>0</v>
      </c>
      <c r="AC339" s="85">
        <f t="shared" si="278"/>
        <v>0</v>
      </c>
      <c r="AD339" s="86">
        <f t="shared" si="278"/>
        <v>0</v>
      </c>
      <c r="AE339" s="86">
        <f t="shared" si="278"/>
        <v>0</v>
      </c>
      <c r="AF339" s="86">
        <f t="shared" si="278"/>
        <v>0</v>
      </c>
      <c r="AG339" s="86">
        <f t="shared" si="278"/>
        <v>0</v>
      </c>
      <c r="AH339" s="86">
        <f t="shared" si="278"/>
        <v>0</v>
      </c>
      <c r="AI339" s="89">
        <f t="shared" si="278"/>
        <v>0</v>
      </c>
      <c r="AJ339" s="86">
        <f t="shared" si="278"/>
        <v>0</v>
      </c>
      <c r="AK339" s="24">
        <f t="shared" ref="AK339:AM339" si="279">SUM(AK340:AK346)</f>
        <v>0</v>
      </c>
      <c r="AL339" s="24">
        <f t="shared" si="279"/>
        <v>0</v>
      </c>
      <c r="AM339" s="24">
        <f t="shared" si="279"/>
        <v>0</v>
      </c>
      <c r="AN339" s="24">
        <f t="shared" ref="AN339" si="280">SUM(AN340:AN346)</f>
        <v>0</v>
      </c>
      <c r="AO339" s="280">
        <f>VÁHY!$AF$7</f>
        <v>2.5714285714285716</v>
      </c>
      <c r="AP339" s="291">
        <f>VÁHY!$AG$7</f>
        <v>6.7499999999999991</v>
      </c>
      <c r="AQ339" s="299">
        <f>VÁHY!$AH$7</f>
        <v>9.6428571428571406</v>
      </c>
      <c r="AR339" s="307">
        <f>VÁHY!$AI$7</f>
        <v>11.25</v>
      </c>
    </row>
    <row r="340" spans="1:48" ht="21.95" customHeight="1" x14ac:dyDescent="0.2">
      <c r="A340" s="103"/>
      <c r="B340" s="30">
        <v>42898</v>
      </c>
      <c r="C340" s="334"/>
      <c r="D340" s="334"/>
      <c r="E340" s="334"/>
      <c r="F340" s="334"/>
      <c r="G340" s="334"/>
      <c r="H340" s="334"/>
      <c r="I340" s="70">
        <f t="shared" ref="I340:I346" si="281">(K340+L340+M340+N340+O340+P340+R340+S340+T340+U340+V340+W340+AD340+AE340+AG340+(AH340/4)+X340+Y340+Z340+AA340+AB340+AC340)/60</f>
        <v>0</v>
      </c>
      <c r="J340" s="70">
        <f t="shared" ref="J340:J346" si="282">(K340+L340+M340+N340+O340+P340+R340+S340+T340+U340+V340+W340)/60</f>
        <v>0</v>
      </c>
      <c r="K340" s="40"/>
      <c r="L340" s="41"/>
      <c r="M340" s="42"/>
      <c r="N340" s="43"/>
      <c r="O340" s="44"/>
      <c r="P340" s="45"/>
      <c r="Q340" s="131"/>
      <c r="R340" s="46"/>
      <c r="S340" s="47"/>
      <c r="T340" s="48"/>
      <c r="U340" s="49"/>
      <c r="V340" s="50"/>
      <c r="W340" s="51"/>
      <c r="X340" s="52"/>
      <c r="Y340" s="53"/>
      <c r="Z340" s="52"/>
      <c r="AA340" s="53"/>
      <c r="AB340" s="52"/>
      <c r="AC340" s="54"/>
      <c r="AD340" s="25"/>
      <c r="AE340" s="25"/>
      <c r="AF340" s="25"/>
      <c r="AG340" s="25"/>
      <c r="AH340" s="25"/>
      <c r="AI340" s="90"/>
      <c r="AJ340" s="25"/>
      <c r="AK340" s="25"/>
      <c r="AL340" s="25"/>
      <c r="AM340" s="25"/>
      <c r="AN340" s="25"/>
      <c r="AO340" s="286">
        <f t="shared" ref="AO340:AR346" si="283">AS340/60</f>
        <v>0</v>
      </c>
      <c r="AP340" s="294">
        <f t="shared" si="283"/>
        <v>0</v>
      </c>
      <c r="AQ340" s="302">
        <f t="shared" si="283"/>
        <v>0</v>
      </c>
      <c r="AR340" s="310">
        <f t="shared" si="283"/>
        <v>0</v>
      </c>
      <c r="AS340" s="272">
        <f>((((K340*VÁHY!$B$7)+(L340*VÁHY!$C$7)+(M340*VÁHY!$D$7)+(N340*VÁHY!$E$7)+(O340*VÁHY!$F$7)+(P340*VÁHY!$G$7))*VÁHY!$H$7)+((R340*VÁHY!$I$7)+(S340*VÁHY!$J$7)+(T340*VÁHY!$K$7)+(U340*VÁHY!$L$7)+(V340*VÁHY!$M$7)+(W340*VÁHY!$N$7))+(X340*VÁHY!$O$7+Y340*VÁHY!$P$7+Z340*VÁHY!$Q$7+AA340*VÁHY!$R$7+AB340*VÁHY!$S$7+AC340*VÁHY!$T$7)+(AD340*VÁHY!$U$7+AE340*VÁHY!$V$7+AG340*VÁHY!$X$7+AH340*VÁHY!$Y$7))*(1+(AM340*VÁHY!$AD$7))+(AJ340*VÁHY!$AA$7)</f>
        <v>0</v>
      </c>
      <c r="AT340" s="272">
        <f>AS340+AS336+AS335</f>
        <v>0</v>
      </c>
      <c r="AU340" s="272">
        <f>AS340+AS336+AS335+AS334+AS333</f>
        <v>0</v>
      </c>
      <c r="AV340" s="272">
        <f>AS340+AS336+AS335+AS334+AS333+AS332+AS331</f>
        <v>0</v>
      </c>
    </row>
    <row r="341" spans="1:48" ht="21.95" customHeight="1" x14ac:dyDescent="0.2">
      <c r="A341" s="104"/>
      <c r="B341" s="31">
        <v>42899</v>
      </c>
      <c r="C341" s="334"/>
      <c r="D341" s="334"/>
      <c r="E341" s="334"/>
      <c r="F341" s="334"/>
      <c r="G341" s="334"/>
      <c r="H341" s="334"/>
      <c r="I341" s="70">
        <f t="shared" si="281"/>
        <v>0</v>
      </c>
      <c r="J341" s="70">
        <f t="shared" si="282"/>
        <v>0</v>
      </c>
      <c r="K341" s="55"/>
      <c r="L341" s="56"/>
      <c r="M341" s="57"/>
      <c r="N341" s="58"/>
      <c r="O341" s="59"/>
      <c r="P341" s="60"/>
      <c r="Q341" s="132"/>
      <c r="R341" s="61"/>
      <c r="S341" s="62"/>
      <c r="T341" s="63"/>
      <c r="U341" s="64"/>
      <c r="V341" s="65"/>
      <c r="W341" s="66"/>
      <c r="X341" s="67"/>
      <c r="Y341" s="68"/>
      <c r="Z341" s="67"/>
      <c r="AA341" s="68"/>
      <c r="AB341" s="67"/>
      <c r="AC341" s="69"/>
      <c r="AD341" s="26"/>
      <c r="AE341" s="26"/>
      <c r="AF341" s="26"/>
      <c r="AG341" s="26"/>
      <c r="AH341" s="26"/>
      <c r="AI341" s="91"/>
      <c r="AJ341" s="26"/>
      <c r="AK341" s="26"/>
      <c r="AL341" s="26"/>
      <c r="AM341" s="26"/>
      <c r="AN341" s="26"/>
      <c r="AO341" s="286">
        <f t="shared" si="283"/>
        <v>0</v>
      </c>
      <c r="AP341" s="294">
        <f t="shared" si="283"/>
        <v>0</v>
      </c>
      <c r="AQ341" s="302">
        <f t="shared" si="283"/>
        <v>0</v>
      </c>
      <c r="AR341" s="310">
        <f t="shared" si="283"/>
        <v>0</v>
      </c>
      <c r="AS341" s="272">
        <f>((((K341*VÁHY!$B$7)+(L341*VÁHY!$C$7)+(M341*VÁHY!$D$7)+(N341*VÁHY!$E$7)+(O341*VÁHY!$F$7)+(P341*VÁHY!$G$7))*VÁHY!$H$7)+((R341*VÁHY!$I$7)+(S341*VÁHY!$J$7)+(T341*VÁHY!$K$7)+(U341*VÁHY!$L$7)+(V341*VÁHY!$M$7)+(W341*VÁHY!$N$7))+(X341*VÁHY!$O$7+Y341*VÁHY!$P$7+Z341*VÁHY!$Q$7+AA341*VÁHY!$R$7+AB341*VÁHY!$S$7+AC341*VÁHY!$T$7)+(AD341*VÁHY!$U$7+AE341*VÁHY!$V$7+AG341*VÁHY!$X$7+AH341*VÁHY!$Y$7))*(1+(AM341*VÁHY!$AD$7))+(AJ341*VÁHY!$AA$7)</f>
        <v>0</v>
      </c>
      <c r="AT341" s="273">
        <f>AS341+AS340+AS336</f>
        <v>0</v>
      </c>
      <c r="AU341" s="272">
        <f>AS341+AS340+AS336+AS335+AS334</f>
        <v>0</v>
      </c>
      <c r="AV341" s="272">
        <f>AS341+AS340+AS336+AS335+AS334+AS333+AS332</f>
        <v>0</v>
      </c>
    </row>
    <row r="342" spans="1:48" ht="21.95" customHeight="1" x14ac:dyDescent="0.2">
      <c r="A342" s="104"/>
      <c r="B342" s="31">
        <v>42900</v>
      </c>
      <c r="C342" s="334"/>
      <c r="D342" s="334"/>
      <c r="E342" s="334"/>
      <c r="F342" s="334"/>
      <c r="G342" s="334"/>
      <c r="H342" s="334"/>
      <c r="I342" s="70">
        <f t="shared" si="281"/>
        <v>0</v>
      </c>
      <c r="J342" s="70">
        <f t="shared" si="282"/>
        <v>0</v>
      </c>
      <c r="K342" s="55"/>
      <c r="L342" s="56"/>
      <c r="M342" s="57"/>
      <c r="N342" s="58"/>
      <c r="O342" s="59"/>
      <c r="P342" s="60"/>
      <c r="Q342" s="132"/>
      <c r="R342" s="61"/>
      <c r="S342" s="62"/>
      <c r="T342" s="63"/>
      <c r="U342" s="64"/>
      <c r="V342" s="65"/>
      <c r="W342" s="66"/>
      <c r="X342" s="67"/>
      <c r="Y342" s="68"/>
      <c r="Z342" s="67"/>
      <c r="AA342" s="68"/>
      <c r="AB342" s="67"/>
      <c r="AC342" s="69"/>
      <c r="AD342" s="26"/>
      <c r="AE342" s="26"/>
      <c r="AF342" s="26"/>
      <c r="AG342" s="26"/>
      <c r="AH342" s="26"/>
      <c r="AI342" s="91"/>
      <c r="AJ342" s="26"/>
      <c r="AK342" s="26"/>
      <c r="AL342" s="26"/>
      <c r="AM342" s="26"/>
      <c r="AN342" s="26"/>
      <c r="AO342" s="286">
        <f t="shared" si="283"/>
        <v>0</v>
      </c>
      <c r="AP342" s="294">
        <f t="shared" si="283"/>
        <v>0</v>
      </c>
      <c r="AQ342" s="302">
        <f t="shared" si="283"/>
        <v>0</v>
      </c>
      <c r="AR342" s="310">
        <f t="shared" si="283"/>
        <v>0</v>
      </c>
      <c r="AS342" s="272">
        <f>((((K342*VÁHY!$B$7)+(L342*VÁHY!$C$7)+(M342*VÁHY!$D$7)+(N342*VÁHY!$E$7)+(O342*VÁHY!$F$7)+(P342*VÁHY!$G$7))*VÁHY!$H$7)+((R342*VÁHY!$I$7)+(S342*VÁHY!$J$7)+(T342*VÁHY!$K$7)+(U342*VÁHY!$L$7)+(V342*VÁHY!$M$7)+(W342*VÁHY!$N$7))+(X342*VÁHY!$O$7+Y342*VÁHY!$P$7+Z342*VÁHY!$Q$7+AA342*VÁHY!$R$7+AB342*VÁHY!$S$7+AC342*VÁHY!$T$7)+(AD342*VÁHY!$U$7+AE342*VÁHY!$V$7+AG342*VÁHY!$X$7+AH342*VÁHY!$Y$7))*(1+(AM342*VÁHY!$AD$7))+(AJ342*VÁHY!$AA$7)</f>
        <v>0</v>
      </c>
      <c r="AT342" s="273">
        <f>AS342+AS341+AS340</f>
        <v>0</v>
      </c>
      <c r="AU342" s="272">
        <f>AS342+AS341+AS340+AS336+AS335</f>
        <v>0</v>
      </c>
      <c r="AV342" s="272">
        <f>AS342+AS341+AS340+AS336+AS335+AS334+AS333</f>
        <v>0</v>
      </c>
    </row>
    <row r="343" spans="1:48" ht="21.95" customHeight="1" x14ac:dyDescent="0.2">
      <c r="A343" s="104"/>
      <c r="B343" s="30">
        <v>42901</v>
      </c>
      <c r="C343" s="334"/>
      <c r="D343" s="334"/>
      <c r="E343" s="334"/>
      <c r="F343" s="334"/>
      <c r="G343" s="334"/>
      <c r="H343" s="334"/>
      <c r="I343" s="70">
        <f t="shared" si="281"/>
        <v>0</v>
      </c>
      <c r="J343" s="70">
        <f t="shared" si="282"/>
        <v>0</v>
      </c>
      <c r="K343" s="55"/>
      <c r="L343" s="56"/>
      <c r="M343" s="57"/>
      <c r="N343" s="58"/>
      <c r="O343" s="59"/>
      <c r="P343" s="60"/>
      <c r="Q343" s="132"/>
      <c r="R343" s="61"/>
      <c r="S343" s="62"/>
      <c r="T343" s="63"/>
      <c r="U343" s="64"/>
      <c r="V343" s="65"/>
      <c r="W343" s="66"/>
      <c r="X343" s="67"/>
      <c r="Y343" s="68"/>
      <c r="Z343" s="67"/>
      <c r="AA343" s="68"/>
      <c r="AB343" s="67"/>
      <c r="AC343" s="69"/>
      <c r="AD343" s="26"/>
      <c r="AE343" s="26"/>
      <c r="AF343" s="26"/>
      <c r="AG343" s="26"/>
      <c r="AH343" s="26"/>
      <c r="AI343" s="91"/>
      <c r="AJ343" s="26"/>
      <c r="AK343" s="26"/>
      <c r="AL343" s="26"/>
      <c r="AM343" s="26"/>
      <c r="AN343" s="26"/>
      <c r="AO343" s="286">
        <f t="shared" si="283"/>
        <v>0</v>
      </c>
      <c r="AP343" s="294">
        <f t="shared" si="283"/>
        <v>0</v>
      </c>
      <c r="AQ343" s="302">
        <f t="shared" si="283"/>
        <v>0</v>
      </c>
      <c r="AR343" s="310">
        <f t="shared" si="283"/>
        <v>0</v>
      </c>
      <c r="AS343" s="272">
        <f>((((K343*VÁHY!$B$7)+(L343*VÁHY!$C$7)+(M343*VÁHY!$D$7)+(N343*VÁHY!$E$7)+(O343*VÁHY!$F$7)+(P343*VÁHY!$G$7))*VÁHY!$H$7)+((R343*VÁHY!$I$7)+(S343*VÁHY!$J$7)+(T343*VÁHY!$K$7)+(U343*VÁHY!$L$7)+(V343*VÁHY!$M$7)+(W343*VÁHY!$N$7))+(X343*VÁHY!$O$7+Y343*VÁHY!$P$7+Z343*VÁHY!$Q$7+AA343*VÁHY!$R$7+AB343*VÁHY!$S$7+AC343*VÁHY!$T$7)+(AD343*VÁHY!$U$7+AE343*VÁHY!$V$7+AG343*VÁHY!$X$7+AH343*VÁHY!$Y$7))*(1+(AM343*VÁHY!$AD$7))+(AJ343*VÁHY!$AA$7)</f>
        <v>0</v>
      </c>
      <c r="AT343" s="273">
        <f>AS343+AS342+AS341</f>
        <v>0</v>
      </c>
      <c r="AU343" s="272">
        <f>AS343+AS342+AS341+AS340+AS336</f>
        <v>0</v>
      </c>
      <c r="AV343" s="272">
        <f>AS343+AS342+AS341+AS340+AS336+AS335+AS334</f>
        <v>0</v>
      </c>
    </row>
    <row r="344" spans="1:48" ht="21.95" customHeight="1" x14ac:dyDescent="0.2">
      <c r="A344" s="104"/>
      <c r="B344" s="31">
        <v>42902</v>
      </c>
      <c r="C344" s="334"/>
      <c r="D344" s="334"/>
      <c r="E344" s="334"/>
      <c r="F344" s="334"/>
      <c r="G344" s="334"/>
      <c r="H344" s="334"/>
      <c r="I344" s="70">
        <f t="shared" si="281"/>
        <v>0</v>
      </c>
      <c r="J344" s="70">
        <f t="shared" si="282"/>
        <v>0</v>
      </c>
      <c r="K344" s="55"/>
      <c r="L344" s="56"/>
      <c r="M344" s="57"/>
      <c r="N344" s="58"/>
      <c r="O344" s="59"/>
      <c r="P344" s="60"/>
      <c r="Q344" s="132"/>
      <c r="R344" s="61"/>
      <c r="S344" s="62"/>
      <c r="T344" s="63"/>
      <c r="U344" s="64"/>
      <c r="V344" s="65"/>
      <c r="W344" s="66"/>
      <c r="X344" s="67"/>
      <c r="Y344" s="68"/>
      <c r="Z344" s="67"/>
      <c r="AA344" s="68"/>
      <c r="AB344" s="67"/>
      <c r="AC344" s="69"/>
      <c r="AD344" s="26"/>
      <c r="AE344" s="26"/>
      <c r="AF344" s="26"/>
      <c r="AG344" s="26"/>
      <c r="AH344" s="26"/>
      <c r="AI344" s="91"/>
      <c r="AJ344" s="26"/>
      <c r="AK344" s="26"/>
      <c r="AL344" s="26"/>
      <c r="AM344" s="26"/>
      <c r="AN344" s="26"/>
      <c r="AO344" s="286">
        <f t="shared" si="283"/>
        <v>0</v>
      </c>
      <c r="AP344" s="294">
        <f t="shared" si="283"/>
        <v>0</v>
      </c>
      <c r="AQ344" s="302">
        <f t="shared" si="283"/>
        <v>0</v>
      </c>
      <c r="AR344" s="310">
        <f t="shared" si="283"/>
        <v>0</v>
      </c>
      <c r="AS344" s="272">
        <f>((((K344*VÁHY!$B$7)+(L344*VÁHY!$C$7)+(M344*VÁHY!$D$7)+(N344*VÁHY!$E$7)+(O344*VÁHY!$F$7)+(P344*VÁHY!$G$7))*VÁHY!$H$7)+((R344*VÁHY!$I$7)+(S344*VÁHY!$J$7)+(T344*VÁHY!$K$7)+(U344*VÁHY!$L$7)+(V344*VÁHY!$M$7)+(W344*VÁHY!$N$7))+(X344*VÁHY!$O$7+Y344*VÁHY!$P$7+Z344*VÁHY!$Q$7+AA344*VÁHY!$R$7+AB344*VÁHY!$S$7+AC344*VÁHY!$T$7)+(AD344*VÁHY!$U$7+AE344*VÁHY!$V$7+AG344*VÁHY!$X$7+AH344*VÁHY!$Y$7))*(1+(AM344*VÁHY!$AD$7))+(AJ344*VÁHY!$AA$7)</f>
        <v>0</v>
      </c>
      <c r="AT344" s="273">
        <f>AS344+AS343+AS342</f>
        <v>0</v>
      </c>
      <c r="AU344" s="272">
        <f t="shared" ref="AU344:AU346" si="284">AS344+AS343+AS342+AS341+AS340</f>
        <v>0</v>
      </c>
      <c r="AV344" s="272">
        <f>AS344+AS343+AS342+AS341+AS340+AS336+AS335</f>
        <v>0</v>
      </c>
    </row>
    <row r="345" spans="1:48" ht="21.95" customHeight="1" x14ac:dyDescent="0.2">
      <c r="A345" s="104"/>
      <c r="B345" s="31">
        <v>42903</v>
      </c>
      <c r="C345" s="334"/>
      <c r="D345" s="334"/>
      <c r="E345" s="334"/>
      <c r="F345" s="334"/>
      <c r="G345" s="334"/>
      <c r="H345" s="334"/>
      <c r="I345" s="70">
        <f t="shared" si="281"/>
        <v>0</v>
      </c>
      <c r="J345" s="70">
        <f t="shared" si="282"/>
        <v>0</v>
      </c>
      <c r="K345" s="55"/>
      <c r="L345" s="56"/>
      <c r="M345" s="57"/>
      <c r="N345" s="58"/>
      <c r="O345" s="59"/>
      <c r="P345" s="60"/>
      <c r="Q345" s="132"/>
      <c r="R345" s="61"/>
      <c r="S345" s="62"/>
      <c r="T345" s="63"/>
      <c r="U345" s="64"/>
      <c r="V345" s="65"/>
      <c r="W345" s="66"/>
      <c r="X345" s="67"/>
      <c r="Y345" s="68"/>
      <c r="Z345" s="67"/>
      <c r="AA345" s="68"/>
      <c r="AB345" s="67"/>
      <c r="AC345" s="69"/>
      <c r="AD345" s="26"/>
      <c r="AE345" s="26"/>
      <c r="AF345" s="26"/>
      <c r="AG345" s="26"/>
      <c r="AH345" s="26"/>
      <c r="AI345" s="91"/>
      <c r="AJ345" s="26"/>
      <c r="AK345" s="26"/>
      <c r="AL345" s="26"/>
      <c r="AM345" s="26"/>
      <c r="AN345" s="26"/>
      <c r="AO345" s="286">
        <f t="shared" si="283"/>
        <v>0</v>
      </c>
      <c r="AP345" s="294">
        <f t="shared" si="283"/>
        <v>0</v>
      </c>
      <c r="AQ345" s="302">
        <f t="shared" si="283"/>
        <v>0</v>
      </c>
      <c r="AR345" s="310">
        <f t="shared" si="283"/>
        <v>0</v>
      </c>
      <c r="AS345" s="272">
        <f>((((K345*VÁHY!$B$7)+(L345*VÁHY!$C$7)+(M345*VÁHY!$D$7)+(N345*VÁHY!$E$7)+(O345*VÁHY!$F$7)+(P345*VÁHY!$G$7))*VÁHY!$H$7)+((R345*VÁHY!$I$7)+(S345*VÁHY!$J$7)+(T345*VÁHY!$K$7)+(U345*VÁHY!$L$7)+(V345*VÁHY!$M$7)+(W345*VÁHY!$N$7))+(X345*VÁHY!$O$7+Y345*VÁHY!$P$7+Z345*VÁHY!$Q$7+AA345*VÁHY!$R$7+AB345*VÁHY!$S$7+AC345*VÁHY!$T$7)+(AD345*VÁHY!$U$7+AE345*VÁHY!$V$7+AG345*VÁHY!$X$7+AH345*VÁHY!$Y$7))*(1+(AM345*VÁHY!$AD$7))+(AJ345*VÁHY!$AA$7)</f>
        <v>0</v>
      </c>
      <c r="AT345" s="273">
        <f>AS345+AS344+AS343</f>
        <v>0</v>
      </c>
      <c r="AU345" s="272">
        <f t="shared" si="284"/>
        <v>0</v>
      </c>
      <c r="AV345" s="272">
        <f>AS345+AS344+AS343+AS342+AS341+AS340+AS336</f>
        <v>0</v>
      </c>
    </row>
    <row r="346" spans="1:48" ht="21.95" customHeight="1" thickBot="1" x14ac:dyDescent="0.25">
      <c r="A346" s="104"/>
      <c r="B346" s="30">
        <v>42904</v>
      </c>
      <c r="C346" s="335"/>
      <c r="D346" s="335"/>
      <c r="E346" s="335"/>
      <c r="F346" s="335"/>
      <c r="G346" s="335"/>
      <c r="H346" s="335"/>
      <c r="I346" s="70">
        <f t="shared" si="281"/>
        <v>0</v>
      </c>
      <c r="J346" s="70">
        <f t="shared" si="282"/>
        <v>0</v>
      </c>
      <c r="K346" s="55"/>
      <c r="L346" s="56"/>
      <c r="M346" s="57"/>
      <c r="N346" s="58"/>
      <c r="O346" s="59"/>
      <c r="P346" s="60"/>
      <c r="Q346" s="132"/>
      <c r="R346" s="61"/>
      <c r="S346" s="62"/>
      <c r="T346" s="63"/>
      <c r="U346" s="64"/>
      <c r="V346" s="65"/>
      <c r="W346" s="66"/>
      <c r="X346" s="67"/>
      <c r="Y346" s="68"/>
      <c r="Z346" s="67"/>
      <c r="AA346" s="68"/>
      <c r="AB346" s="67"/>
      <c r="AC346" s="69"/>
      <c r="AD346" s="26"/>
      <c r="AE346" s="26"/>
      <c r="AF346" s="26"/>
      <c r="AG346" s="26"/>
      <c r="AH346" s="26"/>
      <c r="AI346" s="91"/>
      <c r="AJ346" s="26"/>
      <c r="AK346" s="26"/>
      <c r="AL346" s="26"/>
      <c r="AM346" s="26"/>
      <c r="AN346" s="26"/>
      <c r="AO346" s="286">
        <f t="shared" si="283"/>
        <v>0</v>
      </c>
      <c r="AP346" s="294">
        <f t="shared" si="283"/>
        <v>0</v>
      </c>
      <c r="AQ346" s="302">
        <f t="shared" si="283"/>
        <v>0</v>
      </c>
      <c r="AR346" s="310">
        <f t="shared" si="283"/>
        <v>0</v>
      </c>
      <c r="AS346" s="272">
        <f>((((K346*VÁHY!$B$7)+(L346*VÁHY!$C$7)+(M346*VÁHY!$D$7)+(N346*VÁHY!$E$7)+(O346*VÁHY!$F$7)+(P346*VÁHY!$G$7))*VÁHY!$H$7)+((R346*VÁHY!$I$7)+(S346*VÁHY!$J$7)+(T346*VÁHY!$K$7)+(U346*VÁHY!$L$7)+(V346*VÁHY!$M$7)+(W346*VÁHY!$N$7))+(X346*VÁHY!$O$7+Y346*VÁHY!$P$7+Z346*VÁHY!$Q$7+AA346*VÁHY!$R$7+AB346*VÁHY!$S$7+AC346*VÁHY!$T$7)+(AD346*VÁHY!$U$7+AE346*VÁHY!$V$7+AG346*VÁHY!$X$7+AH346*VÁHY!$Y$7))*(1+(AM346*VÁHY!$AD$7))+(AJ346*VÁHY!$AA$7)</f>
        <v>0</v>
      </c>
      <c r="AT346" s="273">
        <f>AS346+AS345+AS344</f>
        <v>0</v>
      </c>
      <c r="AU346" s="272">
        <f t="shared" si="284"/>
        <v>0</v>
      </c>
      <c r="AV346" s="272">
        <f t="shared" ref="AV346" si="285">AS346+AS345+AS344+AS343+AS342+AS341+AS340</f>
        <v>0</v>
      </c>
    </row>
    <row r="347" spans="1:48" ht="14.25" thickTop="1" thickBot="1" x14ac:dyDescent="0.25">
      <c r="A347" s="105"/>
      <c r="B347" s="106"/>
      <c r="C347" s="114" t="e">
        <f>(L339+M339+N339+S339+T339+U339)/J339</f>
        <v>#DIV/0!</v>
      </c>
      <c r="D347" s="107" t="e">
        <f>(O339+P339+V339+W339+Y339+AA339)/(K339+L339+M339+N339+O339+P339+R339+S339+T339+U339+V339+W339+X339+Y339+Z339+AA339+AB339+AC339)</f>
        <v>#DIV/0!</v>
      </c>
      <c r="E347" s="108" t="e">
        <f>(K339+L339+M339+N339+O339+P339)/J339</f>
        <v>#DIV/0!</v>
      </c>
      <c r="F347" s="109" t="e">
        <f>1-J339/I339</f>
        <v>#DIV/0!</v>
      </c>
      <c r="G347" s="125" t="e">
        <f>Q339/J339</f>
        <v>#DIV/0!</v>
      </c>
      <c r="H347" s="127">
        <f>I339/(MAKROPLAN!E36)</f>
        <v>0</v>
      </c>
      <c r="I347" s="110"/>
      <c r="J347" s="111"/>
      <c r="K347" s="111"/>
      <c r="L347" s="111"/>
      <c r="M347" s="111"/>
      <c r="N347" s="111"/>
      <c r="O347" s="110"/>
      <c r="P347" s="111"/>
      <c r="Q347" s="111"/>
      <c r="R347" s="111"/>
      <c r="S347" s="111"/>
      <c r="T347" s="111"/>
      <c r="U347" s="111"/>
      <c r="V347" s="110"/>
      <c r="W347" s="111"/>
      <c r="X347" s="111"/>
      <c r="Y347" s="111"/>
      <c r="Z347" s="111"/>
      <c r="AA347" s="111"/>
      <c r="AB347" s="110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1"/>
      <c r="AM347" s="111"/>
    </row>
    <row r="348" spans="1:48" ht="13.5" thickTop="1" x14ac:dyDescent="0.2">
      <c r="A348" s="112"/>
      <c r="B348" s="106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  <c r="AD348" s="113"/>
      <c r="AE348" s="113"/>
      <c r="AF348" s="113"/>
      <c r="AG348" s="113"/>
      <c r="AH348" s="113"/>
      <c r="AI348" s="113"/>
      <c r="AJ348" s="113"/>
      <c r="AK348" s="113"/>
      <c r="AL348" s="113"/>
      <c r="AM348" s="113"/>
    </row>
    <row r="349" spans="1:48" ht="20.25" x14ac:dyDescent="0.2">
      <c r="A349" s="100"/>
      <c r="B349" s="12"/>
      <c r="C349" s="355" t="s">
        <v>143</v>
      </c>
      <c r="D349" s="355"/>
      <c r="E349" s="355"/>
      <c r="F349" s="355" t="s">
        <v>72</v>
      </c>
      <c r="G349" s="355"/>
      <c r="H349" s="355"/>
      <c r="I349" s="70">
        <f>(K349+L349+M349+N349+O349+P349+R349+S349+T349+U349+V349+W349+AD349+AE349+AG349+(AH349/4)+X349+Y349+Z349+AA349+AB349+AC349)</f>
        <v>0</v>
      </c>
      <c r="J349" s="70">
        <f>(K349+L349+M349+N349+O349+P349+R349+S349+T349+U349+V349+W349)</f>
        <v>0</v>
      </c>
      <c r="K349" s="71">
        <f t="shared" ref="K349:AJ349" si="286">SUM(K350:K356)/60</f>
        <v>0</v>
      </c>
      <c r="L349" s="72">
        <f t="shared" si="286"/>
        <v>0</v>
      </c>
      <c r="M349" s="73">
        <f t="shared" si="286"/>
        <v>0</v>
      </c>
      <c r="N349" s="74">
        <f t="shared" si="286"/>
        <v>0</v>
      </c>
      <c r="O349" s="75">
        <f t="shared" si="286"/>
        <v>0</v>
      </c>
      <c r="P349" s="76">
        <f t="shared" si="286"/>
        <v>0</v>
      </c>
      <c r="Q349" s="130">
        <f t="shared" si="286"/>
        <v>0</v>
      </c>
      <c r="R349" s="77">
        <f t="shared" si="286"/>
        <v>0</v>
      </c>
      <c r="S349" s="78">
        <f t="shared" si="286"/>
        <v>0</v>
      </c>
      <c r="T349" s="79">
        <f t="shared" si="286"/>
        <v>0</v>
      </c>
      <c r="U349" s="80">
        <f t="shared" si="286"/>
        <v>0</v>
      </c>
      <c r="V349" s="81">
        <f t="shared" si="286"/>
        <v>0</v>
      </c>
      <c r="W349" s="82">
        <f t="shared" si="286"/>
        <v>0</v>
      </c>
      <c r="X349" s="83">
        <f t="shared" si="286"/>
        <v>0</v>
      </c>
      <c r="Y349" s="84">
        <f t="shared" si="286"/>
        <v>0</v>
      </c>
      <c r="Z349" s="83">
        <f t="shared" si="286"/>
        <v>0</v>
      </c>
      <c r="AA349" s="84">
        <f t="shared" si="286"/>
        <v>0</v>
      </c>
      <c r="AB349" s="83">
        <f t="shared" si="286"/>
        <v>0</v>
      </c>
      <c r="AC349" s="85">
        <f t="shared" si="286"/>
        <v>0</v>
      </c>
      <c r="AD349" s="86">
        <f t="shared" si="286"/>
        <v>0</v>
      </c>
      <c r="AE349" s="86">
        <f t="shared" si="286"/>
        <v>0</v>
      </c>
      <c r="AF349" s="86">
        <f t="shared" si="286"/>
        <v>0</v>
      </c>
      <c r="AG349" s="86">
        <f t="shared" si="286"/>
        <v>0</v>
      </c>
      <c r="AH349" s="86">
        <f t="shared" si="286"/>
        <v>0</v>
      </c>
      <c r="AI349" s="89">
        <f t="shared" si="286"/>
        <v>0</v>
      </c>
      <c r="AJ349" s="86">
        <f t="shared" si="286"/>
        <v>0</v>
      </c>
      <c r="AK349" s="24">
        <f t="shared" ref="AK349" si="287">SUM(AK350:AK356)</f>
        <v>0</v>
      </c>
      <c r="AL349" s="24">
        <f t="shared" ref="AL349:AN349" si="288">SUM(AL350:AL356)</f>
        <v>0</v>
      </c>
      <c r="AM349" s="24">
        <f t="shared" si="288"/>
        <v>0</v>
      </c>
      <c r="AN349" s="24">
        <f t="shared" si="288"/>
        <v>0</v>
      </c>
      <c r="AO349" s="280">
        <f>VÁHY!$AF$7</f>
        <v>2.5714285714285716</v>
      </c>
      <c r="AP349" s="291">
        <f>VÁHY!$AG$7</f>
        <v>6.7499999999999991</v>
      </c>
      <c r="AQ349" s="299">
        <f>VÁHY!$AH$7</f>
        <v>9.6428571428571406</v>
      </c>
      <c r="AR349" s="307">
        <f>VÁHY!$AI$7</f>
        <v>11.25</v>
      </c>
    </row>
    <row r="350" spans="1:48" ht="21.95" customHeight="1" x14ac:dyDescent="0.2">
      <c r="A350" s="103"/>
      <c r="B350" s="30">
        <v>42905</v>
      </c>
      <c r="C350" s="334"/>
      <c r="D350" s="334"/>
      <c r="E350" s="334"/>
      <c r="F350" s="334"/>
      <c r="G350" s="334"/>
      <c r="H350" s="334"/>
      <c r="I350" s="70">
        <f t="shared" ref="I350:I356" si="289">(K350+L350+M350+N350+O350+P350+R350+S350+T350+U350+V350+W350+AD350+AE350+AG350+(AH350/4)+X350+Y350+Z350+AA350+AB350+AC350)/60</f>
        <v>0</v>
      </c>
      <c r="J350" s="70">
        <f t="shared" ref="J350:J356" si="290">(K350+L350+M350+N350+O350+P350+R350+S350+T350+U350+V350+W350)/60</f>
        <v>0</v>
      </c>
      <c r="K350" s="40"/>
      <c r="L350" s="41"/>
      <c r="M350" s="42"/>
      <c r="N350" s="43"/>
      <c r="O350" s="44"/>
      <c r="P350" s="45"/>
      <c r="Q350" s="131"/>
      <c r="R350" s="46"/>
      <c r="S350" s="47"/>
      <c r="T350" s="48"/>
      <c r="U350" s="49"/>
      <c r="V350" s="50"/>
      <c r="W350" s="51"/>
      <c r="X350" s="52"/>
      <c r="Y350" s="53"/>
      <c r="Z350" s="52"/>
      <c r="AA350" s="53"/>
      <c r="AB350" s="52"/>
      <c r="AC350" s="54"/>
      <c r="AD350" s="25"/>
      <c r="AE350" s="25"/>
      <c r="AF350" s="25"/>
      <c r="AG350" s="25"/>
      <c r="AH350" s="25"/>
      <c r="AI350" s="90"/>
      <c r="AJ350" s="25"/>
      <c r="AK350" s="25"/>
      <c r="AL350" s="25"/>
      <c r="AM350" s="25"/>
      <c r="AN350" s="25"/>
      <c r="AO350" s="286">
        <f t="shared" ref="AO350:AR356" si="291">AS350/60</f>
        <v>0</v>
      </c>
      <c r="AP350" s="294">
        <f t="shared" si="291"/>
        <v>0</v>
      </c>
      <c r="AQ350" s="302">
        <f t="shared" si="291"/>
        <v>0</v>
      </c>
      <c r="AR350" s="310">
        <f t="shared" si="291"/>
        <v>0</v>
      </c>
      <c r="AS350" s="272">
        <f>((((K350*VÁHY!$B$7)+(L350*VÁHY!$C$7)+(M350*VÁHY!$D$7)+(N350*VÁHY!$E$7)+(O350*VÁHY!$F$7)+(P350*VÁHY!$G$7))*VÁHY!$H$7)+((R350*VÁHY!$I$7)+(S350*VÁHY!$J$7)+(T350*VÁHY!$K$7)+(U350*VÁHY!$L$7)+(V350*VÁHY!$M$7)+(W350*VÁHY!$N$7))+(X350*VÁHY!$O$7+Y350*VÁHY!$P$7+Z350*VÁHY!$Q$7+AA350*VÁHY!$R$7+AB350*VÁHY!$S$7+AC350*VÁHY!$T$7)+(AD350*VÁHY!$U$7+AE350*VÁHY!$V$7+AG350*VÁHY!$X$7+AH350*VÁHY!$Y$7))*(1+(AM350*VÁHY!$AD$7))+(AJ350*VÁHY!$AA$7)</f>
        <v>0</v>
      </c>
      <c r="AT350" s="272">
        <f>AS350+AS346+AS345</f>
        <v>0</v>
      </c>
      <c r="AU350" s="272">
        <f>AS350+AS346+AS345+AS344+AS343</f>
        <v>0</v>
      </c>
      <c r="AV350" s="272">
        <f>AS350+AS346+AS345+AS344+AS343+AS342+AS341</f>
        <v>0</v>
      </c>
    </row>
    <row r="351" spans="1:48" ht="21.95" customHeight="1" x14ac:dyDescent="0.2">
      <c r="A351" s="104"/>
      <c r="B351" s="31">
        <v>42906</v>
      </c>
      <c r="C351" s="334"/>
      <c r="D351" s="334"/>
      <c r="E351" s="334"/>
      <c r="F351" s="334"/>
      <c r="G351" s="334"/>
      <c r="H351" s="334"/>
      <c r="I351" s="70">
        <f t="shared" si="289"/>
        <v>0</v>
      </c>
      <c r="J351" s="70">
        <f t="shared" si="290"/>
        <v>0</v>
      </c>
      <c r="K351" s="55"/>
      <c r="L351" s="56"/>
      <c r="M351" s="57"/>
      <c r="N351" s="58"/>
      <c r="O351" s="59"/>
      <c r="P351" s="60"/>
      <c r="Q351" s="132"/>
      <c r="R351" s="61"/>
      <c r="S351" s="62"/>
      <c r="T351" s="63"/>
      <c r="U351" s="64"/>
      <c r="V351" s="65"/>
      <c r="W351" s="66"/>
      <c r="X351" s="67"/>
      <c r="Y351" s="68"/>
      <c r="Z351" s="67"/>
      <c r="AA351" s="68"/>
      <c r="AB351" s="67"/>
      <c r="AC351" s="69"/>
      <c r="AD351" s="26"/>
      <c r="AE351" s="26"/>
      <c r="AF351" s="26"/>
      <c r="AG351" s="26"/>
      <c r="AH351" s="26"/>
      <c r="AI351" s="91"/>
      <c r="AJ351" s="26"/>
      <c r="AK351" s="26"/>
      <c r="AL351" s="26"/>
      <c r="AM351" s="26"/>
      <c r="AN351" s="26"/>
      <c r="AO351" s="286">
        <f t="shared" si="291"/>
        <v>0</v>
      </c>
      <c r="AP351" s="294">
        <f t="shared" si="291"/>
        <v>0</v>
      </c>
      <c r="AQ351" s="302">
        <f t="shared" si="291"/>
        <v>0</v>
      </c>
      <c r="AR351" s="310">
        <f t="shared" si="291"/>
        <v>0</v>
      </c>
      <c r="AS351" s="272">
        <f>((((K351*VÁHY!$B$7)+(L351*VÁHY!$C$7)+(M351*VÁHY!$D$7)+(N351*VÁHY!$E$7)+(O351*VÁHY!$F$7)+(P351*VÁHY!$G$7))*VÁHY!$H$7)+((R351*VÁHY!$I$7)+(S351*VÁHY!$J$7)+(T351*VÁHY!$K$7)+(U351*VÁHY!$L$7)+(V351*VÁHY!$M$7)+(W351*VÁHY!$N$7))+(X351*VÁHY!$O$7+Y351*VÁHY!$P$7+Z351*VÁHY!$Q$7+AA351*VÁHY!$R$7+AB351*VÁHY!$S$7+AC351*VÁHY!$T$7)+(AD351*VÁHY!$U$7+AE351*VÁHY!$V$7+AG351*VÁHY!$X$7+AH351*VÁHY!$Y$7))*(1+(AM351*VÁHY!$AD$7))+(AJ351*VÁHY!$AA$7)</f>
        <v>0</v>
      </c>
      <c r="AT351" s="273">
        <f>AS351+AS350+AS346</f>
        <v>0</v>
      </c>
      <c r="AU351" s="272">
        <f>AS351+AS350+AS346+AS345+AS344</f>
        <v>0</v>
      </c>
      <c r="AV351" s="272">
        <f>AS351+AS350+AS346+AS345+AS344+AS343+AS342</f>
        <v>0</v>
      </c>
    </row>
    <row r="352" spans="1:48" ht="21.95" customHeight="1" x14ac:dyDescent="0.2">
      <c r="A352" s="104"/>
      <c r="B352" s="31">
        <v>42907</v>
      </c>
      <c r="C352" s="334"/>
      <c r="D352" s="334"/>
      <c r="E352" s="334"/>
      <c r="F352" s="334"/>
      <c r="G352" s="334"/>
      <c r="H352" s="334"/>
      <c r="I352" s="70">
        <f t="shared" si="289"/>
        <v>0</v>
      </c>
      <c r="J352" s="70">
        <f t="shared" si="290"/>
        <v>0</v>
      </c>
      <c r="K352" s="55"/>
      <c r="L352" s="56"/>
      <c r="M352" s="57"/>
      <c r="N352" s="58"/>
      <c r="O352" s="59"/>
      <c r="P352" s="60"/>
      <c r="Q352" s="132"/>
      <c r="R352" s="61"/>
      <c r="S352" s="62"/>
      <c r="T352" s="63"/>
      <c r="U352" s="64"/>
      <c r="V352" s="65"/>
      <c r="W352" s="66"/>
      <c r="X352" s="67"/>
      <c r="Y352" s="68"/>
      <c r="Z352" s="67"/>
      <c r="AA352" s="68"/>
      <c r="AB352" s="67"/>
      <c r="AC352" s="69"/>
      <c r="AD352" s="26"/>
      <c r="AE352" s="26"/>
      <c r="AF352" s="26"/>
      <c r="AG352" s="26"/>
      <c r="AH352" s="26"/>
      <c r="AI352" s="91"/>
      <c r="AJ352" s="26"/>
      <c r="AK352" s="26"/>
      <c r="AL352" s="26"/>
      <c r="AM352" s="26"/>
      <c r="AN352" s="26"/>
      <c r="AO352" s="286">
        <f t="shared" si="291"/>
        <v>0</v>
      </c>
      <c r="AP352" s="294">
        <f t="shared" si="291"/>
        <v>0</v>
      </c>
      <c r="AQ352" s="302">
        <f t="shared" si="291"/>
        <v>0</v>
      </c>
      <c r="AR352" s="310">
        <f t="shared" si="291"/>
        <v>0</v>
      </c>
      <c r="AS352" s="272">
        <f>((((K352*VÁHY!$B$7)+(L352*VÁHY!$C$7)+(M352*VÁHY!$D$7)+(N352*VÁHY!$E$7)+(O352*VÁHY!$F$7)+(P352*VÁHY!$G$7))*VÁHY!$H$7)+((R352*VÁHY!$I$7)+(S352*VÁHY!$J$7)+(T352*VÁHY!$K$7)+(U352*VÁHY!$L$7)+(V352*VÁHY!$M$7)+(W352*VÁHY!$N$7))+(X352*VÁHY!$O$7+Y352*VÁHY!$P$7+Z352*VÁHY!$Q$7+AA352*VÁHY!$R$7+AB352*VÁHY!$S$7+AC352*VÁHY!$T$7)+(AD352*VÁHY!$U$7+AE352*VÁHY!$V$7+AG352*VÁHY!$X$7+AH352*VÁHY!$Y$7))*(1+(AM352*VÁHY!$AD$7))+(AJ352*VÁHY!$AA$7)</f>
        <v>0</v>
      </c>
      <c r="AT352" s="273">
        <f>AS352+AS351+AS350</f>
        <v>0</v>
      </c>
      <c r="AU352" s="272">
        <f>AS352+AS351+AS350+AS346+AS345</f>
        <v>0</v>
      </c>
      <c r="AV352" s="272">
        <f>AS352+AS351+AS350+AS346+AS345+AS344+AS343</f>
        <v>0</v>
      </c>
    </row>
    <row r="353" spans="1:48" ht="21.95" customHeight="1" x14ac:dyDescent="0.2">
      <c r="A353" s="104"/>
      <c r="B353" s="30">
        <v>42908</v>
      </c>
      <c r="C353" s="334"/>
      <c r="D353" s="334"/>
      <c r="E353" s="334"/>
      <c r="F353" s="334"/>
      <c r="G353" s="334"/>
      <c r="H353" s="334"/>
      <c r="I353" s="70">
        <f t="shared" si="289"/>
        <v>0</v>
      </c>
      <c r="J353" s="70">
        <f t="shared" si="290"/>
        <v>0</v>
      </c>
      <c r="K353" s="55"/>
      <c r="L353" s="56"/>
      <c r="M353" s="57"/>
      <c r="N353" s="58"/>
      <c r="O353" s="59"/>
      <c r="P353" s="60"/>
      <c r="Q353" s="132"/>
      <c r="R353" s="61"/>
      <c r="S353" s="62"/>
      <c r="T353" s="63"/>
      <c r="U353" s="64"/>
      <c r="V353" s="65"/>
      <c r="W353" s="66"/>
      <c r="X353" s="67"/>
      <c r="Y353" s="68"/>
      <c r="Z353" s="67"/>
      <c r="AA353" s="68"/>
      <c r="AB353" s="67"/>
      <c r="AC353" s="69"/>
      <c r="AD353" s="26"/>
      <c r="AE353" s="26"/>
      <c r="AF353" s="26"/>
      <c r="AG353" s="26"/>
      <c r="AH353" s="26"/>
      <c r="AI353" s="91"/>
      <c r="AJ353" s="26"/>
      <c r="AK353" s="26"/>
      <c r="AL353" s="26"/>
      <c r="AM353" s="26"/>
      <c r="AN353" s="26"/>
      <c r="AO353" s="286">
        <f t="shared" si="291"/>
        <v>0</v>
      </c>
      <c r="AP353" s="294">
        <f t="shared" si="291"/>
        <v>0</v>
      </c>
      <c r="AQ353" s="302">
        <f t="shared" si="291"/>
        <v>0</v>
      </c>
      <c r="AR353" s="310">
        <f t="shared" si="291"/>
        <v>0</v>
      </c>
      <c r="AS353" s="272">
        <f>((((K353*VÁHY!$B$7)+(L353*VÁHY!$C$7)+(M353*VÁHY!$D$7)+(N353*VÁHY!$E$7)+(O353*VÁHY!$F$7)+(P353*VÁHY!$G$7))*VÁHY!$H$7)+((R353*VÁHY!$I$7)+(S353*VÁHY!$J$7)+(T353*VÁHY!$K$7)+(U353*VÁHY!$L$7)+(V353*VÁHY!$M$7)+(W353*VÁHY!$N$7))+(X353*VÁHY!$O$7+Y353*VÁHY!$P$7+Z353*VÁHY!$Q$7+AA353*VÁHY!$R$7+AB353*VÁHY!$S$7+AC353*VÁHY!$T$7)+(AD353*VÁHY!$U$7+AE353*VÁHY!$V$7+AG353*VÁHY!$X$7+AH353*VÁHY!$Y$7))*(1+(AM353*VÁHY!$AD$7))+(AJ353*VÁHY!$AA$7)</f>
        <v>0</v>
      </c>
      <c r="AT353" s="273">
        <f>AS353+AS352+AS351</f>
        <v>0</v>
      </c>
      <c r="AU353" s="272">
        <f>AS353+AS352+AS351+AS350+AS346</f>
        <v>0</v>
      </c>
      <c r="AV353" s="272">
        <f>AS353+AS352+AS351+AS350+AS346+AS345+AS344</f>
        <v>0</v>
      </c>
    </row>
    <row r="354" spans="1:48" ht="21.95" customHeight="1" x14ac:dyDescent="0.2">
      <c r="A354" s="104"/>
      <c r="B354" s="31">
        <v>42909</v>
      </c>
      <c r="C354" s="334"/>
      <c r="D354" s="334"/>
      <c r="E354" s="334"/>
      <c r="F354" s="334"/>
      <c r="G354" s="334"/>
      <c r="H354" s="334"/>
      <c r="I354" s="70">
        <f t="shared" si="289"/>
        <v>0</v>
      </c>
      <c r="J354" s="70">
        <f t="shared" si="290"/>
        <v>0</v>
      </c>
      <c r="K354" s="55"/>
      <c r="L354" s="56"/>
      <c r="M354" s="57"/>
      <c r="N354" s="58"/>
      <c r="O354" s="59"/>
      <c r="P354" s="60"/>
      <c r="Q354" s="132"/>
      <c r="R354" s="61"/>
      <c r="S354" s="62"/>
      <c r="T354" s="63"/>
      <c r="U354" s="64"/>
      <c r="V354" s="65"/>
      <c r="W354" s="66"/>
      <c r="X354" s="67"/>
      <c r="Y354" s="68"/>
      <c r="Z354" s="67"/>
      <c r="AA354" s="68"/>
      <c r="AB354" s="67"/>
      <c r="AC354" s="69"/>
      <c r="AD354" s="26"/>
      <c r="AE354" s="26"/>
      <c r="AF354" s="26"/>
      <c r="AG354" s="26"/>
      <c r="AH354" s="26"/>
      <c r="AI354" s="91"/>
      <c r="AJ354" s="26"/>
      <c r="AK354" s="26"/>
      <c r="AL354" s="26"/>
      <c r="AM354" s="26"/>
      <c r="AN354" s="26"/>
      <c r="AO354" s="286">
        <f t="shared" si="291"/>
        <v>0</v>
      </c>
      <c r="AP354" s="294">
        <f t="shared" si="291"/>
        <v>0</v>
      </c>
      <c r="AQ354" s="302">
        <f t="shared" si="291"/>
        <v>0</v>
      </c>
      <c r="AR354" s="310">
        <f t="shared" si="291"/>
        <v>0</v>
      </c>
      <c r="AS354" s="272">
        <f>((((K354*VÁHY!$B$7)+(L354*VÁHY!$C$7)+(M354*VÁHY!$D$7)+(N354*VÁHY!$E$7)+(O354*VÁHY!$F$7)+(P354*VÁHY!$G$7))*VÁHY!$H$7)+((R354*VÁHY!$I$7)+(S354*VÁHY!$J$7)+(T354*VÁHY!$K$7)+(U354*VÁHY!$L$7)+(V354*VÁHY!$M$7)+(W354*VÁHY!$N$7))+(X354*VÁHY!$O$7+Y354*VÁHY!$P$7+Z354*VÁHY!$Q$7+AA354*VÁHY!$R$7+AB354*VÁHY!$S$7+AC354*VÁHY!$T$7)+(AD354*VÁHY!$U$7+AE354*VÁHY!$V$7+AG354*VÁHY!$X$7+AH354*VÁHY!$Y$7))*(1+(AM354*VÁHY!$AD$7))+(AJ354*VÁHY!$AA$7)</f>
        <v>0</v>
      </c>
      <c r="AT354" s="273">
        <f>AS354+AS353+AS352</f>
        <v>0</v>
      </c>
      <c r="AU354" s="272">
        <f t="shared" ref="AU354:AU356" si="292">AS354+AS353+AS352+AS351+AS350</f>
        <v>0</v>
      </c>
      <c r="AV354" s="272">
        <f>AS354+AS353+AS352+AS351+AS350+AS346+AS345</f>
        <v>0</v>
      </c>
    </row>
    <row r="355" spans="1:48" ht="21.95" customHeight="1" x14ac:dyDescent="0.2">
      <c r="A355" s="104"/>
      <c r="B355" s="31">
        <v>42910</v>
      </c>
      <c r="C355" s="334"/>
      <c r="D355" s="334"/>
      <c r="E355" s="334"/>
      <c r="F355" s="334"/>
      <c r="G355" s="334"/>
      <c r="H355" s="334"/>
      <c r="I355" s="70">
        <f t="shared" si="289"/>
        <v>0</v>
      </c>
      <c r="J355" s="70">
        <f t="shared" si="290"/>
        <v>0</v>
      </c>
      <c r="K355" s="55"/>
      <c r="L355" s="56"/>
      <c r="M355" s="57"/>
      <c r="N355" s="58"/>
      <c r="O355" s="59"/>
      <c r="P355" s="60"/>
      <c r="Q355" s="132"/>
      <c r="R355" s="61"/>
      <c r="S355" s="62"/>
      <c r="T355" s="63"/>
      <c r="U355" s="64"/>
      <c r="V355" s="65"/>
      <c r="W355" s="66"/>
      <c r="X355" s="67"/>
      <c r="Y355" s="68"/>
      <c r="Z355" s="67"/>
      <c r="AA355" s="68"/>
      <c r="AB355" s="67"/>
      <c r="AC355" s="69"/>
      <c r="AD355" s="26"/>
      <c r="AE355" s="26"/>
      <c r="AF355" s="26"/>
      <c r="AG355" s="26"/>
      <c r="AH355" s="26"/>
      <c r="AI355" s="91"/>
      <c r="AJ355" s="26"/>
      <c r="AK355" s="26"/>
      <c r="AL355" s="26"/>
      <c r="AM355" s="26"/>
      <c r="AN355" s="26"/>
      <c r="AO355" s="286">
        <f t="shared" si="291"/>
        <v>0</v>
      </c>
      <c r="AP355" s="294">
        <f t="shared" si="291"/>
        <v>0</v>
      </c>
      <c r="AQ355" s="302">
        <f t="shared" si="291"/>
        <v>0</v>
      </c>
      <c r="AR355" s="310">
        <f t="shared" si="291"/>
        <v>0</v>
      </c>
      <c r="AS355" s="272">
        <f>((((K355*VÁHY!$B$7)+(L355*VÁHY!$C$7)+(M355*VÁHY!$D$7)+(N355*VÁHY!$E$7)+(O355*VÁHY!$F$7)+(P355*VÁHY!$G$7))*VÁHY!$H$7)+((R355*VÁHY!$I$7)+(S355*VÁHY!$J$7)+(T355*VÁHY!$K$7)+(U355*VÁHY!$L$7)+(V355*VÁHY!$M$7)+(W355*VÁHY!$N$7))+(X355*VÁHY!$O$7+Y355*VÁHY!$P$7+Z355*VÁHY!$Q$7+AA355*VÁHY!$R$7+AB355*VÁHY!$S$7+AC355*VÁHY!$T$7)+(AD355*VÁHY!$U$7+AE355*VÁHY!$V$7+AG355*VÁHY!$X$7+AH355*VÁHY!$Y$7))*(1+(AM355*VÁHY!$AD$7))+(AJ355*VÁHY!$AA$7)</f>
        <v>0</v>
      </c>
      <c r="AT355" s="273">
        <f>AS355+AS354+AS353</f>
        <v>0</v>
      </c>
      <c r="AU355" s="272">
        <f t="shared" si="292"/>
        <v>0</v>
      </c>
      <c r="AV355" s="272">
        <f>AS355+AS354+AS353+AS352+AS351+AS350+AS346</f>
        <v>0</v>
      </c>
    </row>
    <row r="356" spans="1:48" ht="21.95" customHeight="1" thickBot="1" x14ac:dyDescent="0.25">
      <c r="A356" s="104"/>
      <c r="B356" s="30">
        <v>42911</v>
      </c>
      <c r="C356" s="335"/>
      <c r="D356" s="335"/>
      <c r="E356" s="335"/>
      <c r="F356" s="334"/>
      <c r="G356" s="334"/>
      <c r="H356" s="334"/>
      <c r="I356" s="70">
        <f t="shared" si="289"/>
        <v>0</v>
      </c>
      <c r="J356" s="70">
        <f t="shared" si="290"/>
        <v>0</v>
      </c>
      <c r="K356" s="55"/>
      <c r="L356" s="56"/>
      <c r="M356" s="57"/>
      <c r="N356" s="58"/>
      <c r="O356" s="59"/>
      <c r="P356" s="60"/>
      <c r="Q356" s="132"/>
      <c r="R356" s="61"/>
      <c r="S356" s="62"/>
      <c r="T356" s="63"/>
      <c r="U356" s="64"/>
      <c r="V356" s="65"/>
      <c r="W356" s="66"/>
      <c r="X356" s="67"/>
      <c r="Y356" s="68"/>
      <c r="Z356" s="67"/>
      <c r="AA356" s="68"/>
      <c r="AB356" s="67"/>
      <c r="AC356" s="69"/>
      <c r="AD356" s="26"/>
      <c r="AE356" s="26"/>
      <c r="AF356" s="26"/>
      <c r="AG356" s="26"/>
      <c r="AH356" s="26"/>
      <c r="AI356" s="91"/>
      <c r="AJ356" s="26"/>
      <c r="AK356" s="26"/>
      <c r="AL356" s="26"/>
      <c r="AM356" s="26"/>
      <c r="AN356" s="26"/>
      <c r="AO356" s="286">
        <f t="shared" si="291"/>
        <v>0</v>
      </c>
      <c r="AP356" s="294">
        <f t="shared" si="291"/>
        <v>0</v>
      </c>
      <c r="AQ356" s="302">
        <f t="shared" si="291"/>
        <v>0</v>
      </c>
      <c r="AR356" s="310">
        <f t="shared" si="291"/>
        <v>0</v>
      </c>
      <c r="AS356" s="272">
        <f>((((K356*VÁHY!$B$7)+(L356*VÁHY!$C$7)+(M356*VÁHY!$D$7)+(N356*VÁHY!$E$7)+(O356*VÁHY!$F$7)+(P356*VÁHY!$G$7))*VÁHY!$H$7)+((R356*VÁHY!$I$7)+(S356*VÁHY!$J$7)+(T356*VÁHY!$K$7)+(U356*VÁHY!$L$7)+(V356*VÁHY!$M$7)+(W356*VÁHY!$N$7))+(X356*VÁHY!$O$7+Y356*VÁHY!$P$7+Z356*VÁHY!$Q$7+AA356*VÁHY!$R$7+AB356*VÁHY!$S$7+AC356*VÁHY!$T$7)+(AD356*VÁHY!$U$7+AE356*VÁHY!$V$7+AG356*VÁHY!$X$7+AH356*VÁHY!$Y$7))*(1+(AM356*VÁHY!$AD$7))+(AJ356*VÁHY!$AA$7)</f>
        <v>0</v>
      </c>
      <c r="AT356" s="273">
        <f>AS356+AS355+AS354</f>
        <v>0</v>
      </c>
      <c r="AU356" s="272">
        <f t="shared" si="292"/>
        <v>0</v>
      </c>
      <c r="AV356" s="272">
        <f t="shared" ref="AV356" si="293">AS356+AS355+AS354+AS353+AS352+AS351+AS350</f>
        <v>0</v>
      </c>
    </row>
    <row r="357" spans="1:48" ht="14.25" thickTop="1" thickBot="1" x14ac:dyDescent="0.25">
      <c r="A357" s="105"/>
      <c r="B357" s="106"/>
      <c r="C357" s="114" t="e">
        <f>(L349+M349+N349+S349+T349+U349)/J349</f>
        <v>#DIV/0!</v>
      </c>
      <c r="D357" s="107" t="e">
        <f>(O349+P349+V349+W349+Y349+AA349)/(K349+L349+M349+N349+O349+P349+R349+S349+T349+U349+V349+W349+X349+Y349+Z349+AA349+AB349+AC349)</f>
        <v>#DIV/0!</v>
      </c>
      <c r="E357" s="108" t="e">
        <f>(K349+L349+M349+N349+O349+P349)/J349</f>
        <v>#DIV/0!</v>
      </c>
      <c r="F357" s="109" t="e">
        <f>1-J349/I349</f>
        <v>#DIV/0!</v>
      </c>
      <c r="G357" s="125" t="e">
        <f>Q349/J349</f>
        <v>#DIV/0!</v>
      </c>
      <c r="H357" s="127">
        <f>I349/(MAKROPLAN!E37)</f>
        <v>0</v>
      </c>
      <c r="I357" s="110"/>
      <c r="J357" s="111"/>
      <c r="K357" s="111"/>
      <c r="L357" s="111"/>
      <c r="M357" s="111"/>
      <c r="N357" s="111"/>
      <c r="O357" s="110"/>
      <c r="P357" s="111"/>
      <c r="Q357" s="111"/>
      <c r="R357" s="111"/>
      <c r="S357" s="111"/>
      <c r="T357" s="111"/>
      <c r="U357" s="111"/>
      <c r="V357" s="110"/>
      <c r="W357" s="111"/>
      <c r="X357" s="111"/>
      <c r="Y357" s="111"/>
      <c r="Z357" s="111"/>
      <c r="AA357" s="111"/>
      <c r="AB357" s="110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  <c r="AM357" s="111"/>
    </row>
    <row r="358" spans="1:48" ht="13.5" thickTop="1" x14ac:dyDescent="0.2">
      <c r="A358" s="112"/>
      <c r="B358" s="106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  <c r="AK358" s="113"/>
      <c r="AL358" s="113"/>
      <c r="AM358" s="113"/>
    </row>
    <row r="359" spans="1:48" ht="20.25" x14ac:dyDescent="0.2">
      <c r="A359" s="100"/>
      <c r="B359" s="12"/>
      <c r="C359" s="355" t="s">
        <v>143</v>
      </c>
      <c r="D359" s="355"/>
      <c r="E359" s="355"/>
      <c r="F359" s="355" t="s">
        <v>74</v>
      </c>
      <c r="G359" s="355"/>
      <c r="H359" s="355"/>
      <c r="I359" s="70">
        <f>(K359+L359+M359+N359+O359+P359+R359+S359+T359+U359+V359+W359+AD359+AE359+AG359+(AH359/4)+X359+Y359+Z359+AA359+AB359+AC359)</f>
        <v>0</v>
      </c>
      <c r="J359" s="70">
        <f>(K359+L359+M359+N359+O359+P359+R359+S359+T359+U359+V359+W359)</f>
        <v>0</v>
      </c>
      <c r="K359" s="71">
        <f t="shared" ref="K359:AJ359" si="294">SUM(K360:K366)/60</f>
        <v>0</v>
      </c>
      <c r="L359" s="72">
        <f t="shared" si="294"/>
        <v>0</v>
      </c>
      <c r="M359" s="73">
        <f t="shared" si="294"/>
        <v>0</v>
      </c>
      <c r="N359" s="74">
        <f t="shared" si="294"/>
        <v>0</v>
      </c>
      <c r="O359" s="75">
        <f t="shared" si="294"/>
        <v>0</v>
      </c>
      <c r="P359" s="76">
        <f t="shared" si="294"/>
        <v>0</v>
      </c>
      <c r="Q359" s="130">
        <f t="shared" si="294"/>
        <v>0</v>
      </c>
      <c r="R359" s="77">
        <f t="shared" si="294"/>
        <v>0</v>
      </c>
      <c r="S359" s="78">
        <f t="shared" si="294"/>
        <v>0</v>
      </c>
      <c r="T359" s="79">
        <f t="shared" si="294"/>
        <v>0</v>
      </c>
      <c r="U359" s="80">
        <f t="shared" si="294"/>
        <v>0</v>
      </c>
      <c r="V359" s="81">
        <f t="shared" si="294"/>
        <v>0</v>
      </c>
      <c r="W359" s="82">
        <f t="shared" si="294"/>
        <v>0</v>
      </c>
      <c r="X359" s="83">
        <f t="shared" si="294"/>
        <v>0</v>
      </c>
      <c r="Y359" s="84">
        <f t="shared" si="294"/>
        <v>0</v>
      </c>
      <c r="Z359" s="83">
        <f t="shared" si="294"/>
        <v>0</v>
      </c>
      <c r="AA359" s="84">
        <f t="shared" si="294"/>
        <v>0</v>
      </c>
      <c r="AB359" s="83">
        <f t="shared" si="294"/>
        <v>0</v>
      </c>
      <c r="AC359" s="85">
        <f t="shared" si="294"/>
        <v>0</v>
      </c>
      <c r="AD359" s="86">
        <f t="shared" si="294"/>
        <v>0</v>
      </c>
      <c r="AE359" s="86">
        <f t="shared" si="294"/>
        <v>0</v>
      </c>
      <c r="AF359" s="86">
        <f t="shared" si="294"/>
        <v>0</v>
      </c>
      <c r="AG359" s="86">
        <f t="shared" si="294"/>
        <v>0</v>
      </c>
      <c r="AH359" s="86">
        <f t="shared" si="294"/>
        <v>0</v>
      </c>
      <c r="AI359" s="89">
        <f t="shared" si="294"/>
        <v>0</v>
      </c>
      <c r="AJ359" s="86">
        <f t="shared" si="294"/>
        <v>0</v>
      </c>
      <c r="AK359" s="24">
        <f t="shared" ref="AK359" si="295">SUM(AK360:AK366)</f>
        <v>0</v>
      </c>
      <c r="AL359" s="24">
        <f t="shared" ref="AL359:AN359" si="296">SUM(AL360:AL366)</f>
        <v>0</v>
      </c>
      <c r="AM359" s="24">
        <f t="shared" si="296"/>
        <v>0</v>
      </c>
      <c r="AN359" s="24">
        <f t="shared" si="296"/>
        <v>0</v>
      </c>
      <c r="AO359" s="280">
        <f>VÁHY!$AF$7</f>
        <v>2.5714285714285716</v>
      </c>
      <c r="AP359" s="291">
        <f>VÁHY!$AG$7</f>
        <v>6.7499999999999991</v>
      </c>
      <c r="AQ359" s="299">
        <f>VÁHY!$AH$7</f>
        <v>9.6428571428571406</v>
      </c>
      <c r="AR359" s="307">
        <f>VÁHY!$AI$7</f>
        <v>11.25</v>
      </c>
    </row>
    <row r="360" spans="1:48" ht="21.95" customHeight="1" x14ac:dyDescent="0.2">
      <c r="A360" s="103"/>
      <c r="B360" s="30">
        <v>42912</v>
      </c>
      <c r="C360" s="334"/>
      <c r="D360" s="334"/>
      <c r="E360" s="334"/>
      <c r="F360" s="334"/>
      <c r="G360" s="334"/>
      <c r="H360" s="334"/>
      <c r="I360" s="70">
        <f t="shared" ref="I360:I366" si="297">(K360+L360+M360+N360+O360+P360+R360+S360+T360+U360+V360+W360+AD360+AE360+AG360+(AH360/4)+X360+Y360+Z360+AA360+AB360+AC360)/60</f>
        <v>0</v>
      </c>
      <c r="J360" s="70">
        <f t="shared" ref="J360:J366" si="298">(K360+L360+M360+N360+O360+P360+R360+S360+T360+U360+V360+W360)/60</f>
        <v>0</v>
      </c>
      <c r="K360" s="40"/>
      <c r="L360" s="41"/>
      <c r="M360" s="42"/>
      <c r="N360" s="43"/>
      <c r="O360" s="44"/>
      <c r="P360" s="45"/>
      <c r="Q360" s="131"/>
      <c r="R360" s="46"/>
      <c r="S360" s="47"/>
      <c r="T360" s="48"/>
      <c r="U360" s="49"/>
      <c r="V360" s="50"/>
      <c r="W360" s="51"/>
      <c r="X360" s="52"/>
      <c r="Y360" s="53"/>
      <c r="Z360" s="52"/>
      <c r="AA360" s="53"/>
      <c r="AB360" s="52"/>
      <c r="AC360" s="54"/>
      <c r="AD360" s="25"/>
      <c r="AE360" s="25"/>
      <c r="AF360" s="25"/>
      <c r="AG360" s="25"/>
      <c r="AH360" s="25"/>
      <c r="AI360" s="90"/>
      <c r="AJ360" s="25"/>
      <c r="AK360" s="25"/>
      <c r="AL360" s="25"/>
      <c r="AM360" s="25"/>
      <c r="AN360" s="25"/>
      <c r="AO360" s="286">
        <f t="shared" ref="AO360:AR366" si="299">AS360/60</f>
        <v>0</v>
      </c>
      <c r="AP360" s="294">
        <f t="shared" si="299"/>
        <v>0</v>
      </c>
      <c r="AQ360" s="302">
        <f t="shared" si="299"/>
        <v>0</v>
      </c>
      <c r="AR360" s="310">
        <f t="shared" si="299"/>
        <v>0</v>
      </c>
      <c r="AS360" s="272">
        <f>((((K360*VÁHY!$B$7)+(L360*VÁHY!$C$7)+(M360*VÁHY!$D$7)+(N360*VÁHY!$E$7)+(O360*VÁHY!$F$7)+(P360*VÁHY!$G$7))*VÁHY!$H$7)+((R360*VÁHY!$I$7)+(S360*VÁHY!$J$7)+(T360*VÁHY!$K$7)+(U360*VÁHY!$L$7)+(V360*VÁHY!$M$7)+(W360*VÁHY!$N$7))+(X360*VÁHY!$O$7+Y360*VÁHY!$P$7+Z360*VÁHY!$Q$7+AA360*VÁHY!$R$7+AB360*VÁHY!$S$7+AC360*VÁHY!$T$7)+(AD360*VÁHY!$U$7+AE360*VÁHY!$V$7+AG360*VÁHY!$X$7+AH360*VÁHY!$Y$7))*(1+(AM360*VÁHY!$AD$7))+(AJ360*VÁHY!$AA$7)</f>
        <v>0</v>
      </c>
      <c r="AT360" s="272">
        <f>AS360+AS356+AS355</f>
        <v>0</v>
      </c>
      <c r="AU360" s="272">
        <f>AS360+AS356+AS355+AS354+AS353</f>
        <v>0</v>
      </c>
      <c r="AV360" s="272">
        <f>AS360+AS356+AS355+AS354+AS353+AS352+AS351</f>
        <v>0</v>
      </c>
    </row>
    <row r="361" spans="1:48" ht="21.95" customHeight="1" x14ac:dyDescent="0.2">
      <c r="A361" s="104"/>
      <c r="B361" s="31">
        <v>42913</v>
      </c>
      <c r="C361" s="334"/>
      <c r="D361" s="334"/>
      <c r="E361" s="334"/>
      <c r="F361" s="334"/>
      <c r="G361" s="334"/>
      <c r="H361" s="334"/>
      <c r="I361" s="70">
        <f t="shared" si="297"/>
        <v>0</v>
      </c>
      <c r="J361" s="70">
        <f t="shared" si="298"/>
        <v>0</v>
      </c>
      <c r="K361" s="55"/>
      <c r="L361" s="56"/>
      <c r="M361" s="57"/>
      <c r="N361" s="58"/>
      <c r="O361" s="59"/>
      <c r="P361" s="60"/>
      <c r="Q361" s="132"/>
      <c r="R361" s="61"/>
      <c r="S361" s="62"/>
      <c r="T361" s="63"/>
      <c r="U361" s="64"/>
      <c r="V361" s="65"/>
      <c r="W361" s="66"/>
      <c r="X361" s="67"/>
      <c r="Y361" s="68"/>
      <c r="Z361" s="67"/>
      <c r="AA361" s="68"/>
      <c r="AB361" s="67"/>
      <c r="AC361" s="69"/>
      <c r="AD361" s="26"/>
      <c r="AE361" s="26"/>
      <c r="AF361" s="26"/>
      <c r="AG361" s="26"/>
      <c r="AH361" s="26"/>
      <c r="AI361" s="91"/>
      <c r="AJ361" s="26"/>
      <c r="AK361" s="26"/>
      <c r="AL361" s="26"/>
      <c r="AM361" s="26"/>
      <c r="AN361" s="26"/>
      <c r="AO361" s="286">
        <f t="shared" si="299"/>
        <v>0</v>
      </c>
      <c r="AP361" s="294">
        <f t="shared" si="299"/>
        <v>0</v>
      </c>
      <c r="AQ361" s="302">
        <f t="shared" si="299"/>
        <v>0</v>
      </c>
      <c r="AR361" s="310">
        <f t="shared" si="299"/>
        <v>0</v>
      </c>
      <c r="AS361" s="272">
        <f>((((K361*VÁHY!$B$7)+(L361*VÁHY!$C$7)+(M361*VÁHY!$D$7)+(N361*VÁHY!$E$7)+(O361*VÁHY!$F$7)+(P361*VÁHY!$G$7))*VÁHY!$H$7)+((R361*VÁHY!$I$7)+(S361*VÁHY!$J$7)+(T361*VÁHY!$K$7)+(U361*VÁHY!$L$7)+(V361*VÁHY!$M$7)+(W361*VÁHY!$N$7))+(X361*VÁHY!$O$7+Y361*VÁHY!$P$7+Z361*VÁHY!$Q$7+AA361*VÁHY!$R$7+AB361*VÁHY!$S$7+AC361*VÁHY!$T$7)+(AD361*VÁHY!$U$7+AE361*VÁHY!$V$7+AG361*VÁHY!$X$7+AH361*VÁHY!$Y$7))*(1+(AM361*VÁHY!$AD$7))+(AJ361*VÁHY!$AA$7)</f>
        <v>0</v>
      </c>
      <c r="AT361" s="273">
        <f>AS361+AS360+AS356</f>
        <v>0</v>
      </c>
      <c r="AU361" s="272">
        <f>AS361+AS360+AS356+AS355+AS354</f>
        <v>0</v>
      </c>
      <c r="AV361" s="272">
        <f>AS361+AS360+AS356+AS355+AS354+AS353+AS352</f>
        <v>0</v>
      </c>
    </row>
    <row r="362" spans="1:48" ht="21.95" customHeight="1" x14ac:dyDescent="0.2">
      <c r="A362" s="104"/>
      <c r="B362" s="31">
        <v>42914</v>
      </c>
      <c r="C362" s="334"/>
      <c r="D362" s="334"/>
      <c r="E362" s="334"/>
      <c r="F362" s="334"/>
      <c r="G362" s="334"/>
      <c r="H362" s="334"/>
      <c r="I362" s="70">
        <f t="shared" si="297"/>
        <v>0</v>
      </c>
      <c r="J362" s="70">
        <f t="shared" si="298"/>
        <v>0</v>
      </c>
      <c r="K362" s="55"/>
      <c r="L362" s="56"/>
      <c r="M362" s="57"/>
      <c r="N362" s="58"/>
      <c r="O362" s="59"/>
      <c r="P362" s="60"/>
      <c r="Q362" s="132"/>
      <c r="R362" s="61"/>
      <c r="S362" s="62"/>
      <c r="T362" s="63"/>
      <c r="U362" s="64"/>
      <c r="V362" s="65"/>
      <c r="W362" s="66"/>
      <c r="X362" s="67"/>
      <c r="Y362" s="68"/>
      <c r="Z362" s="67"/>
      <c r="AA362" s="68"/>
      <c r="AB362" s="67"/>
      <c r="AC362" s="69"/>
      <c r="AD362" s="26"/>
      <c r="AE362" s="26"/>
      <c r="AF362" s="26"/>
      <c r="AG362" s="26"/>
      <c r="AH362" s="26"/>
      <c r="AI362" s="91"/>
      <c r="AJ362" s="26"/>
      <c r="AK362" s="26"/>
      <c r="AL362" s="26"/>
      <c r="AM362" s="26"/>
      <c r="AN362" s="26"/>
      <c r="AO362" s="286">
        <f t="shared" si="299"/>
        <v>0</v>
      </c>
      <c r="AP362" s="294">
        <f t="shared" si="299"/>
        <v>0</v>
      </c>
      <c r="AQ362" s="302">
        <f t="shared" si="299"/>
        <v>0</v>
      </c>
      <c r="AR362" s="310">
        <f t="shared" si="299"/>
        <v>0</v>
      </c>
      <c r="AS362" s="272">
        <f>((((K362*VÁHY!$B$7)+(L362*VÁHY!$C$7)+(M362*VÁHY!$D$7)+(N362*VÁHY!$E$7)+(O362*VÁHY!$F$7)+(P362*VÁHY!$G$7))*VÁHY!$H$7)+((R362*VÁHY!$I$7)+(S362*VÁHY!$J$7)+(T362*VÁHY!$K$7)+(U362*VÁHY!$L$7)+(V362*VÁHY!$M$7)+(W362*VÁHY!$N$7))+(X362*VÁHY!$O$7+Y362*VÁHY!$P$7+Z362*VÁHY!$Q$7+AA362*VÁHY!$R$7+AB362*VÁHY!$S$7+AC362*VÁHY!$T$7)+(AD362*VÁHY!$U$7+AE362*VÁHY!$V$7+AG362*VÁHY!$X$7+AH362*VÁHY!$Y$7))*(1+(AM362*VÁHY!$AD$7))+(AJ362*VÁHY!$AA$7)</f>
        <v>0</v>
      </c>
      <c r="AT362" s="273">
        <f>AS362+AS361+AS360</f>
        <v>0</v>
      </c>
      <c r="AU362" s="272">
        <f>AS362+AS361+AS360+AS356+AS355</f>
        <v>0</v>
      </c>
      <c r="AV362" s="272">
        <f>AS362+AS361+AS360+AS356+AS355+AS354+AS353</f>
        <v>0</v>
      </c>
    </row>
    <row r="363" spans="1:48" ht="21.95" customHeight="1" x14ac:dyDescent="0.2">
      <c r="A363" s="104"/>
      <c r="B363" s="30">
        <v>42915</v>
      </c>
      <c r="C363" s="334"/>
      <c r="D363" s="334"/>
      <c r="E363" s="334"/>
      <c r="F363" s="334"/>
      <c r="G363" s="334"/>
      <c r="H363" s="334"/>
      <c r="I363" s="70">
        <f t="shared" si="297"/>
        <v>0</v>
      </c>
      <c r="J363" s="70">
        <f t="shared" si="298"/>
        <v>0</v>
      </c>
      <c r="K363" s="55"/>
      <c r="L363" s="56"/>
      <c r="M363" s="57"/>
      <c r="N363" s="58"/>
      <c r="O363" s="59"/>
      <c r="P363" s="60"/>
      <c r="Q363" s="132"/>
      <c r="R363" s="61"/>
      <c r="S363" s="62"/>
      <c r="T363" s="63"/>
      <c r="U363" s="64"/>
      <c r="V363" s="65"/>
      <c r="W363" s="66"/>
      <c r="X363" s="67"/>
      <c r="Y363" s="68"/>
      <c r="Z363" s="67"/>
      <c r="AA363" s="68"/>
      <c r="AB363" s="67"/>
      <c r="AC363" s="69"/>
      <c r="AD363" s="26"/>
      <c r="AE363" s="26"/>
      <c r="AF363" s="26"/>
      <c r="AG363" s="26"/>
      <c r="AH363" s="26"/>
      <c r="AI363" s="91"/>
      <c r="AJ363" s="26"/>
      <c r="AK363" s="26"/>
      <c r="AL363" s="26"/>
      <c r="AM363" s="26"/>
      <c r="AN363" s="26"/>
      <c r="AO363" s="286">
        <f t="shared" si="299"/>
        <v>0</v>
      </c>
      <c r="AP363" s="294">
        <f t="shared" si="299"/>
        <v>0</v>
      </c>
      <c r="AQ363" s="302">
        <f t="shared" si="299"/>
        <v>0</v>
      </c>
      <c r="AR363" s="310">
        <f t="shared" si="299"/>
        <v>0</v>
      </c>
      <c r="AS363" s="272">
        <f>((((K363*VÁHY!$B$7)+(L363*VÁHY!$C$7)+(M363*VÁHY!$D$7)+(N363*VÁHY!$E$7)+(O363*VÁHY!$F$7)+(P363*VÁHY!$G$7))*VÁHY!$H$7)+((R363*VÁHY!$I$7)+(S363*VÁHY!$J$7)+(T363*VÁHY!$K$7)+(U363*VÁHY!$L$7)+(V363*VÁHY!$M$7)+(W363*VÁHY!$N$7))+(X363*VÁHY!$O$7+Y363*VÁHY!$P$7+Z363*VÁHY!$Q$7+AA363*VÁHY!$R$7+AB363*VÁHY!$S$7+AC363*VÁHY!$T$7)+(AD363*VÁHY!$U$7+AE363*VÁHY!$V$7+AG363*VÁHY!$X$7+AH363*VÁHY!$Y$7))*(1+(AM363*VÁHY!$AD$7))+(AJ363*VÁHY!$AA$7)</f>
        <v>0</v>
      </c>
      <c r="AT363" s="273">
        <f>AS363+AS362+AS361</f>
        <v>0</v>
      </c>
      <c r="AU363" s="272">
        <f>AS363+AS362+AS361+AS360+AS356</f>
        <v>0</v>
      </c>
      <c r="AV363" s="272">
        <f>AS363+AS362+AS361+AS360+AS356+AS355+AS354</f>
        <v>0</v>
      </c>
    </row>
    <row r="364" spans="1:48" ht="21.95" customHeight="1" x14ac:dyDescent="0.2">
      <c r="A364" s="104"/>
      <c r="B364" s="31">
        <v>42916</v>
      </c>
      <c r="C364" s="334"/>
      <c r="D364" s="334"/>
      <c r="E364" s="334"/>
      <c r="F364" s="334"/>
      <c r="G364" s="334"/>
      <c r="H364" s="334"/>
      <c r="I364" s="70">
        <f t="shared" si="297"/>
        <v>0</v>
      </c>
      <c r="J364" s="70">
        <f t="shared" si="298"/>
        <v>0</v>
      </c>
      <c r="K364" s="55"/>
      <c r="L364" s="56"/>
      <c r="M364" s="57"/>
      <c r="N364" s="58"/>
      <c r="O364" s="59"/>
      <c r="P364" s="60"/>
      <c r="Q364" s="132"/>
      <c r="R364" s="61"/>
      <c r="S364" s="62"/>
      <c r="T364" s="63"/>
      <c r="U364" s="64"/>
      <c r="V364" s="65"/>
      <c r="W364" s="66"/>
      <c r="X364" s="67"/>
      <c r="Y364" s="68"/>
      <c r="Z364" s="67"/>
      <c r="AA364" s="68"/>
      <c r="AB364" s="67"/>
      <c r="AC364" s="69"/>
      <c r="AD364" s="26"/>
      <c r="AE364" s="26"/>
      <c r="AF364" s="26"/>
      <c r="AG364" s="26"/>
      <c r="AH364" s="26"/>
      <c r="AI364" s="91"/>
      <c r="AJ364" s="26"/>
      <c r="AK364" s="26"/>
      <c r="AL364" s="26"/>
      <c r="AM364" s="26"/>
      <c r="AN364" s="26"/>
      <c r="AO364" s="286">
        <f t="shared" si="299"/>
        <v>0</v>
      </c>
      <c r="AP364" s="294">
        <f t="shared" si="299"/>
        <v>0</v>
      </c>
      <c r="AQ364" s="302">
        <f t="shared" si="299"/>
        <v>0</v>
      </c>
      <c r="AR364" s="310">
        <f t="shared" si="299"/>
        <v>0</v>
      </c>
      <c r="AS364" s="272">
        <f>((((K364*VÁHY!$B$7)+(L364*VÁHY!$C$7)+(M364*VÁHY!$D$7)+(N364*VÁHY!$E$7)+(O364*VÁHY!$F$7)+(P364*VÁHY!$G$7))*VÁHY!$H$7)+((R364*VÁHY!$I$7)+(S364*VÁHY!$J$7)+(T364*VÁHY!$K$7)+(U364*VÁHY!$L$7)+(V364*VÁHY!$M$7)+(W364*VÁHY!$N$7))+(X364*VÁHY!$O$7+Y364*VÁHY!$P$7+Z364*VÁHY!$Q$7+AA364*VÁHY!$R$7+AB364*VÁHY!$S$7+AC364*VÁHY!$T$7)+(AD364*VÁHY!$U$7+AE364*VÁHY!$V$7+AG364*VÁHY!$X$7+AH364*VÁHY!$Y$7))*(1+(AM364*VÁHY!$AD$7))+(AJ364*VÁHY!$AA$7)</f>
        <v>0</v>
      </c>
      <c r="AT364" s="273">
        <f>AS364+AS363+AS362</f>
        <v>0</v>
      </c>
      <c r="AU364" s="272">
        <f t="shared" ref="AU364:AU366" si="300">AS364+AS363+AS362+AS361+AS360</f>
        <v>0</v>
      </c>
      <c r="AV364" s="272">
        <f>AS364+AS363+AS362+AS361+AS360+AS356+AS355</f>
        <v>0</v>
      </c>
    </row>
    <row r="365" spans="1:48" ht="21.95" customHeight="1" x14ac:dyDescent="0.2">
      <c r="A365" s="104"/>
      <c r="B365" s="31">
        <v>42917</v>
      </c>
      <c r="C365" s="334"/>
      <c r="D365" s="334"/>
      <c r="E365" s="334"/>
      <c r="F365" s="334"/>
      <c r="G365" s="334"/>
      <c r="H365" s="334"/>
      <c r="I365" s="70">
        <f t="shared" si="297"/>
        <v>0</v>
      </c>
      <c r="J365" s="70">
        <f t="shared" si="298"/>
        <v>0</v>
      </c>
      <c r="K365" s="55"/>
      <c r="L365" s="56"/>
      <c r="M365" s="57"/>
      <c r="N365" s="58"/>
      <c r="O365" s="59"/>
      <c r="P365" s="60"/>
      <c r="Q365" s="132"/>
      <c r="R365" s="61"/>
      <c r="S365" s="62"/>
      <c r="T365" s="63"/>
      <c r="U365" s="64"/>
      <c r="V365" s="65"/>
      <c r="W365" s="66"/>
      <c r="X365" s="67"/>
      <c r="Y365" s="68"/>
      <c r="Z365" s="67"/>
      <c r="AA365" s="68"/>
      <c r="AB365" s="67"/>
      <c r="AC365" s="69"/>
      <c r="AD365" s="26"/>
      <c r="AE365" s="26"/>
      <c r="AF365" s="26"/>
      <c r="AG365" s="26"/>
      <c r="AH365" s="26"/>
      <c r="AI365" s="91"/>
      <c r="AJ365" s="26"/>
      <c r="AK365" s="26"/>
      <c r="AL365" s="26"/>
      <c r="AM365" s="26"/>
      <c r="AN365" s="26"/>
      <c r="AO365" s="286">
        <f t="shared" si="299"/>
        <v>0</v>
      </c>
      <c r="AP365" s="294">
        <f t="shared" si="299"/>
        <v>0</v>
      </c>
      <c r="AQ365" s="302">
        <f t="shared" si="299"/>
        <v>0</v>
      </c>
      <c r="AR365" s="310">
        <f t="shared" si="299"/>
        <v>0</v>
      </c>
      <c r="AS365" s="272">
        <f>((((K365*VÁHY!$B$7)+(L365*VÁHY!$C$7)+(M365*VÁHY!$D$7)+(N365*VÁHY!$E$7)+(O365*VÁHY!$F$7)+(P365*VÁHY!$G$7))*VÁHY!$H$7)+((R365*VÁHY!$I$7)+(S365*VÁHY!$J$7)+(T365*VÁHY!$K$7)+(U365*VÁHY!$L$7)+(V365*VÁHY!$M$7)+(W365*VÁHY!$N$7))+(X365*VÁHY!$O$7+Y365*VÁHY!$P$7+Z365*VÁHY!$Q$7+AA365*VÁHY!$R$7+AB365*VÁHY!$S$7+AC365*VÁHY!$T$7)+(AD365*VÁHY!$U$7+AE365*VÁHY!$V$7+AG365*VÁHY!$X$7+AH365*VÁHY!$Y$7))*(1+(AM365*VÁHY!$AD$7))+(AJ365*VÁHY!$AA$7)</f>
        <v>0</v>
      </c>
      <c r="AT365" s="273">
        <f>AS365+AS364+AS363</f>
        <v>0</v>
      </c>
      <c r="AU365" s="272">
        <f t="shared" si="300"/>
        <v>0</v>
      </c>
      <c r="AV365" s="272">
        <f>AS365+AS364+AS363+AS362+AS361+AS360+AS356</f>
        <v>0</v>
      </c>
    </row>
    <row r="366" spans="1:48" ht="21.95" customHeight="1" thickBot="1" x14ac:dyDescent="0.25">
      <c r="A366" s="104"/>
      <c r="B366" s="30">
        <v>42918</v>
      </c>
      <c r="C366" s="335"/>
      <c r="D366" s="335"/>
      <c r="E366" s="335"/>
      <c r="F366" s="334"/>
      <c r="G366" s="334"/>
      <c r="H366" s="334"/>
      <c r="I366" s="70">
        <f t="shared" si="297"/>
        <v>0</v>
      </c>
      <c r="J366" s="70">
        <f t="shared" si="298"/>
        <v>0</v>
      </c>
      <c r="K366" s="55"/>
      <c r="L366" s="56"/>
      <c r="M366" s="57"/>
      <c r="N366" s="58"/>
      <c r="O366" s="59"/>
      <c r="P366" s="60"/>
      <c r="Q366" s="132"/>
      <c r="R366" s="61"/>
      <c r="S366" s="62"/>
      <c r="T366" s="63"/>
      <c r="U366" s="64"/>
      <c r="V366" s="65"/>
      <c r="W366" s="66"/>
      <c r="X366" s="67"/>
      <c r="Y366" s="68"/>
      <c r="Z366" s="67"/>
      <c r="AA366" s="68"/>
      <c r="AB366" s="67"/>
      <c r="AC366" s="69"/>
      <c r="AD366" s="26"/>
      <c r="AE366" s="26"/>
      <c r="AF366" s="26"/>
      <c r="AG366" s="26"/>
      <c r="AH366" s="26"/>
      <c r="AI366" s="91"/>
      <c r="AJ366" s="26"/>
      <c r="AK366" s="26"/>
      <c r="AL366" s="26"/>
      <c r="AM366" s="26"/>
      <c r="AN366" s="26"/>
      <c r="AO366" s="286">
        <f t="shared" si="299"/>
        <v>0</v>
      </c>
      <c r="AP366" s="294">
        <f t="shared" si="299"/>
        <v>0</v>
      </c>
      <c r="AQ366" s="302">
        <f t="shared" si="299"/>
        <v>0</v>
      </c>
      <c r="AR366" s="310">
        <f t="shared" si="299"/>
        <v>0</v>
      </c>
      <c r="AS366" s="272">
        <f>((((K366*VÁHY!$B$7)+(L366*VÁHY!$C$7)+(M366*VÁHY!$D$7)+(N366*VÁHY!$E$7)+(O366*VÁHY!$F$7)+(P366*VÁHY!$G$7))*VÁHY!$H$7)+((R366*VÁHY!$I$7)+(S366*VÁHY!$J$7)+(T366*VÁHY!$K$7)+(U366*VÁHY!$L$7)+(V366*VÁHY!$M$7)+(W366*VÁHY!$N$7))+(X366*VÁHY!$O$7+Y366*VÁHY!$P$7+Z366*VÁHY!$Q$7+AA366*VÁHY!$R$7+AB366*VÁHY!$S$7+AC366*VÁHY!$T$7)+(AD366*VÁHY!$U$7+AE366*VÁHY!$V$7+AG366*VÁHY!$X$7+AH366*VÁHY!$Y$7))*(1+(AM366*VÁHY!$AD$7))+(AJ366*VÁHY!$AA$7)</f>
        <v>0</v>
      </c>
      <c r="AT366" s="273">
        <f>AS366+AS365+AS364</f>
        <v>0</v>
      </c>
      <c r="AU366" s="272">
        <f t="shared" si="300"/>
        <v>0</v>
      </c>
      <c r="AV366" s="272">
        <f t="shared" ref="AV366" si="301">AS366+AS365+AS364+AS363+AS362+AS361+AS360</f>
        <v>0</v>
      </c>
    </row>
    <row r="367" spans="1:48" ht="14.25" thickTop="1" thickBot="1" x14ac:dyDescent="0.25">
      <c r="A367" s="105"/>
      <c r="B367" s="106"/>
      <c r="C367" s="114" t="e">
        <f>(L359+M359+N359+S359+T359+U359)/J359</f>
        <v>#DIV/0!</v>
      </c>
      <c r="D367" s="107" t="e">
        <f>(O359+P359+V359+W359+Y359+AA359)/(K359+L359+M359+N359+O359+P359+R359+S359+T359+U359+V359+W359+X359+Y359+Z359+AA359+AB359+AC359)</f>
        <v>#DIV/0!</v>
      </c>
      <c r="E367" s="108" t="e">
        <f>(K359+L359+M359+N359+O359+P359)/J359</f>
        <v>#DIV/0!</v>
      </c>
      <c r="F367" s="109" t="e">
        <f>1-J359/I359</f>
        <v>#DIV/0!</v>
      </c>
      <c r="G367" s="125" t="e">
        <f>Q359/J359</f>
        <v>#DIV/0!</v>
      </c>
      <c r="H367" s="127">
        <f>I359/(MAKROPLAN!E38)</f>
        <v>0</v>
      </c>
      <c r="I367" s="110"/>
      <c r="J367" s="111"/>
      <c r="K367" s="111"/>
      <c r="L367" s="111"/>
      <c r="M367" s="111"/>
      <c r="N367" s="111"/>
      <c r="O367" s="110"/>
      <c r="P367" s="111"/>
      <c r="Q367" s="111"/>
      <c r="R367" s="111"/>
      <c r="S367" s="111"/>
      <c r="T367" s="111"/>
      <c r="U367" s="111"/>
      <c r="V367" s="110"/>
      <c r="W367" s="111"/>
      <c r="X367" s="111"/>
      <c r="Y367" s="111"/>
      <c r="Z367" s="111"/>
      <c r="AA367" s="111"/>
      <c r="AB367" s="110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1"/>
      <c r="AM367" s="111"/>
    </row>
    <row r="368" spans="1:48" ht="13.5" thickTop="1" x14ac:dyDescent="0.2">
      <c r="A368" s="112"/>
      <c r="B368" s="106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3"/>
      <c r="AC368" s="113"/>
      <c r="AD368" s="113"/>
      <c r="AE368" s="113"/>
      <c r="AF368" s="113"/>
      <c r="AG368" s="113"/>
      <c r="AH368" s="113"/>
      <c r="AI368" s="113"/>
      <c r="AJ368" s="113"/>
      <c r="AK368" s="113"/>
      <c r="AL368" s="113"/>
      <c r="AM368" s="113"/>
    </row>
    <row r="369" spans="1:48" ht="20.25" x14ac:dyDescent="0.2">
      <c r="A369" s="100"/>
      <c r="B369" s="12"/>
      <c r="C369" s="355" t="s">
        <v>143</v>
      </c>
      <c r="D369" s="355"/>
      <c r="E369" s="355"/>
      <c r="F369" s="355" t="s">
        <v>73</v>
      </c>
      <c r="G369" s="355"/>
      <c r="H369" s="355"/>
      <c r="I369" s="70">
        <f>(K369+L369+M369+N369+O369+P369+R369+S369+T369+U369+V369+W369+AD369+AE369+AG369+(AH369/4)+X369+Y369+Z369+AA369+AB369+AC369)</f>
        <v>0</v>
      </c>
      <c r="J369" s="70">
        <f>(K369+L369+M369+N369+O369+P369+R369+S369+T369+U369+V369+W369)</f>
        <v>0</v>
      </c>
      <c r="K369" s="71">
        <f t="shared" ref="K369:AJ369" si="302">SUM(K370:K376)/60</f>
        <v>0</v>
      </c>
      <c r="L369" s="72">
        <f t="shared" si="302"/>
        <v>0</v>
      </c>
      <c r="M369" s="73">
        <f t="shared" si="302"/>
        <v>0</v>
      </c>
      <c r="N369" s="74">
        <f t="shared" si="302"/>
        <v>0</v>
      </c>
      <c r="O369" s="75">
        <f t="shared" si="302"/>
        <v>0</v>
      </c>
      <c r="P369" s="76">
        <f t="shared" si="302"/>
        <v>0</v>
      </c>
      <c r="Q369" s="130">
        <f t="shared" si="302"/>
        <v>0</v>
      </c>
      <c r="R369" s="77">
        <f t="shared" si="302"/>
        <v>0</v>
      </c>
      <c r="S369" s="78">
        <f t="shared" si="302"/>
        <v>0</v>
      </c>
      <c r="T369" s="79">
        <f t="shared" si="302"/>
        <v>0</v>
      </c>
      <c r="U369" s="80">
        <f t="shared" si="302"/>
        <v>0</v>
      </c>
      <c r="V369" s="81">
        <f t="shared" si="302"/>
        <v>0</v>
      </c>
      <c r="W369" s="82">
        <f t="shared" si="302"/>
        <v>0</v>
      </c>
      <c r="X369" s="83">
        <f t="shared" si="302"/>
        <v>0</v>
      </c>
      <c r="Y369" s="84">
        <f t="shared" si="302"/>
        <v>0</v>
      </c>
      <c r="Z369" s="83">
        <f t="shared" si="302"/>
        <v>0</v>
      </c>
      <c r="AA369" s="84">
        <f t="shared" si="302"/>
        <v>0</v>
      </c>
      <c r="AB369" s="83">
        <f t="shared" si="302"/>
        <v>0</v>
      </c>
      <c r="AC369" s="85">
        <f t="shared" si="302"/>
        <v>0</v>
      </c>
      <c r="AD369" s="86">
        <f t="shared" si="302"/>
        <v>0</v>
      </c>
      <c r="AE369" s="86">
        <f t="shared" si="302"/>
        <v>0</v>
      </c>
      <c r="AF369" s="86">
        <f t="shared" si="302"/>
        <v>0</v>
      </c>
      <c r="AG369" s="86">
        <f t="shared" si="302"/>
        <v>0</v>
      </c>
      <c r="AH369" s="86">
        <f t="shared" si="302"/>
        <v>0</v>
      </c>
      <c r="AI369" s="89">
        <f t="shared" si="302"/>
        <v>0</v>
      </c>
      <c r="AJ369" s="86">
        <f t="shared" si="302"/>
        <v>0</v>
      </c>
      <c r="AK369" s="24">
        <f t="shared" ref="AK369" si="303">SUM(AK370:AK376)</f>
        <v>0</v>
      </c>
      <c r="AL369" s="24">
        <f t="shared" ref="AL369:AN369" si="304">SUM(AL370:AL376)</f>
        <v>0</v>
      </c>
      <c r="AM369" s="24">
        <f t="shared" si="304"/>
        <v>0</v>
      </c>
      <c r="AN369" s="24">
        <f t="shared" si="304"/>
        <v>0</v>
      </c>
      <c r="AO369" s="280">
        <f>VÁHY!$AF$7</f>
        <v>2.5714285714285716</v>
      </c>
      <c r="AP369" s="291">
        <f>VÁHY!$AG$7</f>
        <v>6.7499999999999991</v>
      </c>
      <c r="AQ369" s="299">
        <f>VÁHY!$AH$7</f>
        <v>9.6428571428571406</v>
      </c>
      <c r="AR369" s="307">
        <f>VÁHY!$AI$7</f>
        <v>11.25</v>
      </c>
    </row>
    <row r="370" spans="1:48" ht="21.95" customHeight="1" x14ac:dyDescent="0.2">
      <c r="A370" s="103"/>
      <c r="B370" s="30">
        <v>42919</v>
      </c>
      <c r="C370" s="334"/>
      <c r="D370" s="334"/>
      <c r="E370" s="334"/>
      <c r="F370" s="334"/>
      <c r="G370" s="334"/>
      <c r="H370" s="334"/>
      <c r="I370" s="70">
        <f t="shared" ref="I370:I376" si="305">(K370+L370+M370+N370+O370+P370+R370+S370+T370+U370+V370+W370+AD370+AE370+AG370+(AH370/4)+X370+Y370+Z370+AA370+AB370+AC370)/60</f>
        <v>0</v>
      </c>
      <c r="J370" s="70">
        <f t="shared" ref="J370:J376" si="306">(K370+L370+M370+N370+O370+P370+R370+S370+T370+U370+V370+W370)/60</f>
        <v>0</v>
      </c>
      <c r="K370" s="40"/>
      <c r="L370" s="41"/>
      <c r="M370" s="42"/>
      <c r="N370" s="43"/>
      <c r="O370" s="44"/>
      <c r="P370" s="45"/>
      <c r="Q370" s="131"/>
      <c r="R370" s="46"/>
      <c r="S370" s="47"/>
      <c r="T370" s="48"/>
      <c r="U370" s="49"/>
      <c r="V370" s="50"/>
      <c r="W370" s="51"/>
      <c r="X370" s="52"/>
      <c r="Y370" s="53"/>
      <c r="Z370" s="52"/>
      <c r="AA370" s="53"/>
      <c r="AB370" s="52"/>
      <c r="AC370" s="54"/>
      <c r="AD370" s="25"/>
      <c r="AE370" s="25"/>
      <c r="AF370" s="25"/>
      <c r="AG370" s="25"/>
      <c r="AH370" s="25"/>
      <c r="AI370" s="90"/>
      <c r="AJ370" s="25"/>
      <c r="AK370" s="25"/>
      <c r="AL370" s="25"/>
      <c r="AM370" s="25"/>
      <c r="AN370" s="25"/>
      <c r="AO370" s="286">
        <f t="shared" ref="AO370:AR376" si="307">AS370/60</f>
        <v>0</v>
      </c>
      <c r="AP370" s="294">
        <f t="shared" si="307"/>
        <v>0</v>
      </c>
      <c r="AQ370" s="302">
        <f t="shared" si="307"/>
        <v>0</v>
      </c>
      <c r="AR370" s="310">
        <f t="shared" si="307"/>
        <v>0</v>
      </c>
      <c r="AS370" s="272">
        <f>((((K370*VÁHY!$B$7)+(L370*VÁHY!$C$7)+(M370*VÁHY!$D$7)+(N370*VÁHY!$E$7)+(O370*VÁHY!$F$7)+(P370*VÁHY!$G$7))*VÁHY!$H$7)+((R370*VÁHY!$I$7)+(S370*VÁHY!$J$7)+(T370*VÁHY!$K$7)+(U370*VÁHY!$L$7)+(V370*VÁHY!$M$7)+(W370*VÁHY!$N$7))+(X370*VÁHY!$O$7+Y370*VÁHY!$P$7+Z370*VÁHY!$Q$7+AA370*VÁHY!$R$7+AB370*VÁHY!$S$7+AC370*VÁHY!$T$7)+(AD370*VÁHY!$U$7+AE370*VÁHY!$V$7+AG370*VÁHY!$X$7+AH370*VÁHY!$Y$7))*(1+(AM370*VÁHY!$AD$7))+(AJ370*VÁHY!$AA$7)</f>
        <v>0</v>
      </c>
      <c r="AT370" s="272">
        <f>AS370+AS366+AS365</f>
        <v>0</v>
      </c>
      <c r="AU370" s="272">
        <f>AS370+AS366+AS365+AS364+AS363</f>
        <v>0</v>
      </c>
      <c r="AV370" s="272">
        <f>AS370+AS366+AS365+AS364+AS363+AS362+AS361</f>
        <v>0</v>
      </c>
    </row>
    <row r="371" spans="1:48" ht="21.95" customHeight="1" x14ac:dyDescent="0.2">
      <c r="A371" s="104"/>
      <c r="B371" s="31">
        <v>42920</v>
      </c>
      <c r="C371" s="334"/>
      <c r="D371" s="334"/>
      <c r="E371" s="334"/>
      <c r="F371" s="334"/>
      <c r="G371" s="334"/>
      <c r="H371" s="334"/>
      <c r="I371" s="70">
        <f t="shared" si="305"/>
        <v>0</v>
      </c>
      <c r="J371" s="70">
        <f t="shared" si="306"/>
        <v>0</v>
      </c>
      <c r="K371" s="55"/>
      <c r="L371" s="56"/>
      <c r="M371" s="57"/>
      <c r="N371" s="58"/>
      <c r="O371" s="59"/>
      <c r="P371" s="60"/>
      <c r="Q371" s="132"/>
      <c r="R371" s="61"/>
      <c r="S371" s="62"/>
      <c r="T371" s="63"/>
      <c r="U371" s="64"/>
      <c r="V371" s="65"/>
      <c r="W371" s="66"/>
      <c r="X371" s="67"/>
      <c r="Y371" s="68"/>
      <c r="Z371" s="67"/>
      <c r="AA371" s="68"/>
      <c r="AB371" s="67"/>
      <c r="AC371" s="69"/>
      <c r="AD371" s="26"/>
      <c r="AE371" s="26"/>
      <c r="AF371" s="26"/>
      <c r="AG371" s="26"/>
      <c r="AH371" s="26"/>
      <c r="AI371" s="91"/>
      <c r="AJ371" s="26"/>
      <c r="AK371" s="26"/>
      <c r="AL371" s="26"/>
      <c r="AM371" s="26"/>
      <c r="AN371" s="26"/>
      <c r="AO371" s="286">
        <f t="shared" si="307"/>
        <v>0</v>
      </c>
      <c r="AP371" s="294">
        <f t="shared" si="307"/>
        <v>0</v>
      </c>
      <c r="AQ371" s="302">
        <f t="shared" si="307"/>
        <v>0</v>
      </c>
      <c r="AR371" s="310">
        <f t="shared" si="307"/>
        <v>0</v>
      </c>
      <c r="AS371" s="272">
        <f>((((K371*VÁHY!$B$7)+(L371*VÁHY!$C$7)+(M371*VÁHY!$D$7)+(N371*VÁHY!$E$7)+(O371*VÁHY!$F$7)+(P371*VÁHY!$G$7))*VÁHY!$H$7)+((R371*VÁHY!$I$7)+(S371*VÁHY!$J$7)+(T371*VÁHY!$K$7)+(U371*VÁHY!$L$7)+(V371*VÁHY!$M$7)+(W371*VÁHY!$N$7))+(X371*VÁHY!$O$7+Y371*VÁHY!$P$7+Z371*VÁHY!$Q$7+AA371*VÁHY!$R$7+AB371*VÁHY!$S$7+AC371*VÁHY!$T$7)+(AD371*VÁHY!$U$7+AE371*VÁHY!$V$7+AG371*VÁHY!$X$7+AH371*VÁHY!$Y$7))*(1+(AM371*VÁHY!$AD$7))+(AJ371*VÁHY!$AA$7)</f>
        <v>0</v>
      </c>
      <c r="AT371" s="273">
        <f>AS371+AS370+AS366</f>
        <v>0</v>
      </c>
      <c r="AU371" s="272">
        <f>AS371+AS370+AS366+AS365+AS364</f>
        <v>0</v>
      </c>
      <c r="AV371" s="272">
        <f>AS371+AS370+AS366+AS365+AS364+AS363+AS362</f>
        <v>0</v>
      </c>
    </row>
    <row r="372" spans="1:48" ht="21.95" customHeight="1" x14ac:dyDescent="0.2">
      <c r="A372" s="104"/>
      <c r="B372" s="31">
        <v>42921</v>
      </c>
      <c r="C372" s="334"/>
      <c r="D372" s="334"/>
      <c r="E372" s="334"/>
      <c r="F372" s="334"/>
      <c r="G372" s="334"/>
      <c r="H372" s="334"/>
      <c r="I372" s="70">
        <f t="shared" si="305"/>
        <v>0</v>
      </c>
      <c r="J372" s="70">
        <f t="shared" si="306"/>
        <v>0</v>
      </c>
      <c r="K372" s="55"/>
      <c r="L372" s="56"/>
      <c r="M372" s="57"/>
      <c r="N372" s="58"/>
      <c r="O372" s="59"/>
      <c r="P372" s="60"/>
      <c r="Q372" s="132"/>
      <c r="R372" s="61"/>
      <c r="S372" s="62"/>
      <c r="T372" s="63"/>
      <c r="U372" s="64"/>
      <c r="V372" s="65"/>
      <c r="W372" s="66"/>
      <c r="X372" s="67"/>
      <c r="Y372" s="68"/>
      <c r="Z372" s="67"/>
      <c r="AA372" s="68"/>
      <c r="AB372" s="67"/>
      <c r="AC372" s="69"/>
      <c r="AD372" s="26"/>
      <c r="AE372" s="26"/>
      <c r="AF372" s="26"/>
      <c r="AG372" s="26"/>
      <c r="AH372" s="26"/>
      <c r="AI372" s="91"/>
      <c r="AJ372" s="26"/>
      <c r="AK372" s="26"/>
      <c r="AL372" s="26"/>
      <c r="AM372" s="26"/>
      <c r="AN372" s="26"/>
      <c r="AO372" s="286">
        <f t="shared" si="307"/>
        <v>0</v>
      </c>
      <c r="AP372" s="294">
        <f t="shared" si="307"/>
        <v>0</v>
      </c>
      <c r="AQ372" s="302">
        <f t="shared" si="307"/>
        <v>0</v>
      </c>
      <c r="AR372" s="310">
        <f t="shared" si="307"/>
        <v>0</v>
      </c>
      <c r="AS372" s="272">
        <f>((((K372*VÁHY!$B$7)+(L372*VÁHY!$C$7)+(M372*VÁHY!$D$7)+(N372*VÁHY!$E$7)+(O372*VÁHY!$F$7)+(P372*VÁHY!$G$7))*VÁHY!$H$7)+((R372*VÁHY!$I$7)+(S372*VÁHY!$J$7)+(T372*VÁHY!$K$7)+(U372*VÁHY!$L$7)+(V372*VÁHY!$M$7)+(W372*VÁHY!$N$7))+(X372*VÁHY!$O$7+Y372*VÁHY!$P$7+Z372*VÁHY!$Q$7+AA372*VÁHY!$R$7+AB372*VÁHY!$S$7+AC372*VÁHY!$T$7)+(AD372*VÁHY!$U$7+AE372*VÁHY!$V$7+AG372*VÁHY!$X$7+AH372*VÁHY!$Y$7))*(1+(AM372*VÁHY!$AD$7))+(AJ372*VÁHY!$AA$7)</f>
        <v>0</v>
      </c>
      <c r="AT372" s="273">
        <f>AS372+AS371+AS370</f>
        <v>0</v>
      </c>
      <c r="AU372" s="272">
        <f>AS372+AS371+AS370+AS366+AS365</f>
        <v>0</v>
      </c>
      <c r="AV372" s="272">
        <f>AS372+AS371+AS370+AS366+AS365+AS364+AS363</f>
        <v>0</v>
      </c>
    </row>
    <row r="373" spans="1:48" ht="21.95" customHeight="1" x14ac:dyDescent="0.2">
      <c r="A373" s="104"/>
      <c r="B373" s="30">
        <v>42922</v>
      </c>
      <c r="C373" s="334"/>
      <c r="D373" s="334"/>
      <c r="E373" s="334"/>
      <c r="F373" s="334"/>
      <c r="G373" s="334"/>
      <c r="H373" s="334"/>
      <c r="I373" s="70">
        <f t="shared" si="305"/>
        <v>0</v>
      </c>
      <c r="J373" s="70">
        <f t="shared" si="306"/>
        <v>0</v>
      </c>
      <c r="K373" s="55"/>
      <c r="L373" s="56"/>
      <c r="M373" s="57"/>
      <c r="N373" s="58"/>
      <c r="O373" s="59"/>
      <c r="P373" s="60"/>
      <c r="Q373" s="132"/>
      <c r="R373" s="61"/>
      <c r="S373" s="62"/>
      <c r="T373" s="63"/>
      <c r="U373" s="64"/>
      <c r="V373" s="65"/>
      <c r="W373" s="66"/>
      <c r="X373" s="67"/>
      <c r="Y373" s="68"/>
      <c r="Z373" s="67"/>
      <c r="AA373" s="68"/>
      <c r="AB373" s="67"/>
      <c r="AC373" s="69"/>
      <c r="AD373" s="26"/>
      <c r="AE373" s="26"/>
      <c r="AF373" s="26"/>
      <c r="AG373" s="26"/>
      <c r="AH373" s="26"/>
      <c r="AI373" s="91"/>
      <c r="AJ373" s="26"/>
      <c r="AK373" s="26"/>
      <c r="AL373" s="26"/>
      <c r="AM373" s="26"/>
      <c r="AN373" s="26"/>
      <c r="AO373" s="286">
        <f t="shared" si="307"/>
        <v>0</v>
      </c>
      <c r="AP373" s="294">
        <f t="shared" si="307"/>
        <v>0</v>
      </c>
      <c r="AQ373" s="302">
        <f t="shared" si="307"/>
        <v>0</v>
      </c>
      <c r="AR373" s="310">
        <f t="shared" si="307"/>
        <v>0</v>
      </c>
      <c r="AS373" s="272">
        <f>((((K373*VÁHY!$B$7)+(L373*VÁHY!$C$7)+(M373*VÁHY!$D$7)+(N373*VÁHY!$E$7)+(O373*VÁHY!$F$7)+(P373*VÁHY!$G$7))*VÁHY!$H$7)+((R373*VÁHY!$I$7)+(S373*VÁHY!$J$7)+(T373*VÁHY!$K$7)+(U373*VÁHY!$L$7)+(V373*VÁHY!$M$7)+(W373*VÁHY!$N$7))+(X373*VÁHY!$O$7+Y373*VÁHY!$P$7+Z373*VÁHY!$Q$7+AA373*VÁHY!$R$7+AB373*VÁHY!$S$7+AC373*VÁHY!$T$7)+(AD373*VÁHY!$U$7+AE373*VÁHY!$V$7+AG373*VÁHY!$X$7+AH373*VÁHY!$Y$7))*(1+(AM373*VÁHY!$AD$7))+(AJ373*VÁHY!$AA$7)</f>
        <v>0</v>
      </c>
      <c r="AT373" s="273">
        <f>AS373+AS372+AS371</f>
        <v>0</v>
      </c>
      <c r="AU373" s="272">
        <f>AS373+AS372+AS371+AS370+AS366</f>
        <v>0</v>
      </c>
      <c r="AV373" s="272">
        <f>AS373+AS372+AS371+AS370+AS366+AS365+AS364</f>
        <v>0</v>
      </c>
    </row>
    <row r="374" spans="1:48" ht="21.95" customHeight="1" x14ac:dyDescent="0.2">
      <c r="A374" s="104"/>
      <c r="B374" s="31">
        <v>42923</v>
      </c>
      <c r="C374" s="334"/>
      <c r="D374" s="334"/>
      <c r="E374" s="334"/>
      <c r="F374" s="334"/>
      <c r="G374" s="334"/>
      <c r="H374" s="334"/>
      <c r="I374" s="70">
        <f t="shared" si="305"/>
        <v>0</v>
      </c>
      <c r="J374" s="70">
        <f t="shared" si="306"/>
        <v>0</v>
      </c>
      <c r="K374" s="55"/>
      <c r="L374" s="56"/>
      <c r="M374" s="57"/>
      <c r="N374" s="58"/>
      <c r="O374" s="59"/>
      <c r="P374" s="60"/>
      <c r="Q374" s="132"/>
      <c r="R374" s="61"/>
      <c r="S374" s="62"/>
      <c r="T374" s="63"/>
      <c r="U374" s="64"/>
      <c r="V374" s="65"/>
      <c r="W374" s="66"/>
      <c r="X374" s="67"/>
      <c r="Y374" s="68"/>
      <c r="Z374" s="67"/>
      <c r="AA374" s="68"/>
      <c r="AB374" s="67"/>
      <c r="AC374" s="69"/>
      <c r="AD374" s="26"/>
      <c r="AE374" s="26"/>
      <c r="AF374" s="26"/>
      <c r="AG374" s="26"/>
      <c r="AH374" s="26"/>
      <c r="AI374" s="91"/>
      <c r="AJ374" s="26"/>
      <c r="AK374" s="26"/>
      <c r="AL374" s="26"/>
      <c r="AM374" s="26"/>
      <c r="AN374" s="26"/>
      <c r="AO374" s="286">
        <f t="shared" si="307"/>
        <v>0</v>
      </c>
      <c r="AP374" s="294">
        <f t="shared" si="307"/>
        <v>0</v>
      </c>
      <c r="AQ374" s="302">
        <f t="shared" si="307"/>
        <v>0</v>
      </c>
      <c r="AR374" s="310">
        <f t="shared" si="307"/>
        <v>0</v>
      </c>
      <c r="AS374" s="272">
        <f>((((K374*VÁHY!$B$7)+(L374*VÁHY!$C$7)+(M374*VÁHY!$D$7)+(N374*VÁHY!$E$7)+(O374*VÁHY!$F$7)+(P374*VÁHY!$G$7))*VÁHY!$H$7)+((R374*VÁHY!$I$7)+(S374*VÁHY!$J$7)+(T374*VÁHY!$K$7)+(U374*VÁHY!$L$7)+(V374*VÁHY!$M$7)+(W374*VÁHY!$N$7))+(X374*VÁHY!$O$7+Y374*VÁHY!$P$7+Z374*VÁHY!$Q$7+AA374*VÁHY!$R$7+AB374*VÁHY!$S$7+AC374*VÁHY!$T$7)+(AD374*VÁHY!$U$7+AE374*VÁHY!$V$7+AG374*VÁHY!$X$7+AH374*VÁHY!$Y$7))*(1+(AM374*VÁHY!$AD$7))+(AJ374*VÁHY!$AA$7)</f>
        <v>0</v>
      </c>
      <c r="AT374" s="273">
        <f>AS374+AS373+AS372</f>
        <v>0</v>
      </c>
      <c r="AU374" s="272">
        <f t="shared" ref="AU374:AU376" si="308">AS374+AS373+AS372+AS371+AS370</f>
        <v>0</v>
      </c>
      <c r="AV374" s="272">
        <f>AS374+AS373+AS372+AS371+AS370+AS366+AS365</f>
        <v>0</v>
      </c>
    </row>
    <row r="375" spans="1:48" ht="21.95" customHeight="1" x14ac:dyDescent="0.2">
      <c r="A375" s="104"/>
      <c r="B375" s="31">
        <v>42924</v>
      </c>
      <c r="C375" s="334"/>
      <c r="D375" s="334"/>
      <c r="E375" s="334"/>
      <c r="F375" s="334"/>
      <c r="G375" s="334"/>
      <c r="H375" s="334"/>
      <c r="I375" s="70">
        <f t="shared" si="305"/>
        <v>0</v>
      </c>
      <c r="J375" s="70">
        <f t="shared" si="306"/>
        <v>0</v>
      </c>
      <c r="K375" s="55"/>
      <c r="L375" s="56"/>
      <c r="M375" s="57"/>
      <c r="N375" s="58"/>
      <c r="O375" s="59"/>
      <c r="P375" s="60"/>
      <c r="Q375" s="132"/>
      <c r="R375" s="61"/>
      <c r="S375" s="62"/>
      <c r="T375" s="63"/>
      <c r="U375" s="64"/>
      <c r="V375" s="65"/>
      <c r="W375" s="66"/>
      <c r="X375" s="67"/>
      <c r="Y375" s="68"/>
      <c r="Z375" s="67"/>
      <c r="AA375" s="68"/>
      <c r="AB375" s="67"/>
      <c r="AC375" s="69"/>
      <c r="AD375" s="26"/>
      <c r="AE375" s="26"/>
      <c r="AF375" s="26"/>
      <c r="AG375" s="26"/>
      <c r="AH375" s="26"/>
      <c r="AI375" s="91"/>
      <c r="AJ375" s="26"/>
      <c r="AK375" s="26"/>
      <c r="AL375" s="26"/>
      <c r="AM375" s="26"/>
      <c r="AN375" s="26"/>
      <c r="AO375" s="286">
        <f t="shared" si="307"/>
        <v>0</v>
      </c>
      <c r="AP375" s="294">
        <f t="shared" si="307"/>
        <v>0</v>
      </c>
      <c r="AQ375" s="302">
        <f t="shared" si="307"/>
        <v>0</v>
      </c>
      <c r="AR375" s="310">
        <f t="shared" si="307"/>
        <v>0</v>
      </c>
      <c r="AS375" s="272">
        <f>((((K375*VÁHY!$B$7)+(L375*VÁHY!$C$7)+(M375*VÁHY!$D$7)+(N375*VÁHY!$E$7)+(O375*VÁHY!$F$7)+(P375*VÁHY!$G$7))*VÁHY!$H$7)+((R375*VÁHY!$I$7)+(S375*VÁHY!$J$7)+(T375*VÁHY!$K$7)+(U375*VÁHY!$L$7)+(V375*VÁHY!$M$7)+(W375*VÁHY!$N$7))+(X375*VÁHY!$O$7+Y375*VÁHY!$P$7+Z375*VÁHY!$Q$7+AA375*VÁHY!$R$7+AB375*VÁHY!$S$7+AC375*VÁHY!$T$7)+(AD375*VÁHY!$U$7+AE375*VÁHY!$V$7+AG375*VÁHY!$X$7+AH375*VÁHY!$Y$7))*(1+(AM375*VÁHY!$AD$7))+(AJ375*VÁHY!$AA$7)</f>
        <v>0</v>
      </c>
      <c r="AT375" s="273">
        <f>AS375+AS374+AS373</f>
        <v>0</v>
      </c>
      <c r="AU375" s="272">
        <f t="shared" si="308"/>
        <v>0</v>
      </c>
      <c r="AV375" s="272">
        <f>AS375+AS374+AS373+AS372+AS371+AS370+AS366</f>
        <v>0</v>
      </c>
    </row>
    <row r="376" spans="1:48" ht="21.95" customHeight="1" thickBot="1" x14ac:dyDescent="0.25">
      <c r="A376" s="104"/>
      <c r="B376" s="30">
        <v>42925</v>
      </c>
      <c r="C376" s="335"/>
      <c r="D376" s="335"/>
      <c r="E376" s="335"/>
      <c r="F376" s="334"/>
      <c r="G376" s="334"/>
      <c r="H376" s="334"/>
      <c r="I376" s="70">
        <f t="shared" si="305"/>
        <v>0</v>
      </c>
      <c r="J376" s="70">
        <f t="shared" si="306"/>
        <v>0</v>
      </c>
      <c r="K376" s="55"/>
      <c r="L376" s="56"/>
      <c r="M376" s="57"/>
      <c r="N376" s="58"/>
      <c r="O376" s="59"/>
      <c r="P376" s="60"/>
      <c r="Q376" s="132"/>
      <c r="R376" s="61"/>
      <c r="S376" s="62"/>
      <c r="T376" s="63"/>
      <c r="U376" s="64"/>
      <c r="V376" s="65"/>
      <c r="W376" s="66"/>
      <c r="X376" s="67"/>
      <c r="Y376" s="68"/>
      <c r="Z376" s="67"/>
      <c r="AA376" s="68"/>
      <c r="AB376" s="67"/>
      <c r="AC376" s="69"/>
      <c r="AD376" s="26"/>
      <c r="AE376" s="26"/>
      <c r="AF376" s="26"/>
      <c r="AG376" s="26"/>
      <c r="AH376" s="26"/>
      <c r="AI376" s="91"/>
      <c r="AJ376" s="26"/>
      <c r="AK376" s="26"/>
      <c r="AL376" s="26"/>
      <c r="AM376" s="26"/>
      <c r="AN376" s="26"/>
      <c r="AO376" s="286">
        <f t="shared" si="307"/>
        <v>0</v>
      </c>
      <c r="AP376" s="294">
        <f t="shared" si="307"/>
        <v>0</v>
      </c>
      <c r="AQ376" s="302">
        <f t="shared" si="307"/>
        <v>0</v>
      </c>
      <c r="AR376" s="310">
        <f t="shared" si="307"/>
        <v>0</v>
      </c>
      <c r="AS376" s="272">
        <f>((((K376*VÁHY!$B$7)+(L376*VÁHY!$C$7)+(M376*VÁHY!$D$7)+(N376*VÁHY!$E$7)+(O376*VÁHY!$F$7)+(P376*VÁHY!$G$7))*VÁHY!$H$7)+((R376*VÁHY!$I$7)+(S376*VÁHY!$J$7)+(T376*VÁHY!$K$7)+(U376*VÁHY!$L$7)+(V376*VÁHY!$M$7)+(W376*VÁHY!$N$7))+(X376*VÁHY!$O$7+Y376*VÁHY!$P$7+Z376*VÁHY!$Q$7+AA376*VÁHY!$R$7+AB376*VÁHY!$S$7+AC376*VÁHY!$T$7)+(AD376*VÁHY!$U$7+AE376*VÁHY!$V$7+AG376*VÁHY!$X$7+AH376*VÁHY!$Y$7))*(1+(AM376*VÁHY!$AD$7))+(AJ376*VÁHY!$AA$7)</f>
        <v>0</v>
      </c>
      <c r="AT376" s="273">
        <f>AS376+AS375+AS374</f>
        <v>0</v>
      </c>
      <c r="AU376" s="272">
        <f t="shared" si="308"/>
        <v>0</v>
      </c>
      <c r="AV376" s="272">
        <f t="shared" ref="AV376" si="309">AS376+AS375+AS374+AS373+AS372+AS371+AS370</f>
        <v>0</v>
      </c>
    </row>
    <row r="377" spans="1:48" ht="14.25" thickTop="1" thickBot="1" x14ac:dyDescent="0.25">
      <c r="A377" s="105"/>
      <c r="B377" s="106"/>
      <c r="C377" s="114" t="e">
        <f>(L369+M369+N369+S369+T369+U369)/J369</f>
        <v>#DIV/0!</v>
      </c>
      <c r="D377" s="107" t="e">
        <f>(O369+P369+V369+W369+Y369+AA369)/(K369+L369+M369+N369+O369+P369+R369+S369+T369+U369+V369+W369+X369+Y369+Z369+AA369+AB369+AC369)</f>
        <v>#DIV/0!</v>
      </c>
      <c r="E377" s="108" t="e">
        <f>(K369+L369+M369+N369+O369+P369)/J369</f>
        <v>#DIV/0!</v>
      </c>
      <c r="F377" s="109" t="e">
        <f>1-J369/I369</f>
        <v>#DIV/0!</v>
      </c>
      <c r="G377" s="125" t="e">
        <f>Q369/J369</f>
        <v>#DIV/0!</v>
      </c>
      <c r="H377" s="127">
        <f>I369/(MAKROPLAN!E39)</f>
        <v>0</v>
      </c>
      <c r="I377" s="110"/>
      <c r="J377" s="111"/>
      <c r="K377" s="111"/>
      <c r="L377" s="111"/>
      <c r="M377" s="111"/>
      <c r="N377" s="111"/>
      <c r="O377" s="110"/>
      <c r="P377" s="111"/>
      <c r="Q377" s="111"/>
      <c r="R377" s="111"/>
      <c r="S377" s="111"/>
      <c r="T377" s="111"/>
      <c r="U377" s="111"/>
      <c r="V377" s="110"/>
      <c r="W377" s="111"/>
      <c r="X377" s="111"/>
      <c r="Y377" s="111"/>
      <c r="Z377" s="111"/>
      <c r="AA377" s="111"/>
      <c r="AB377" s="110"/>
      <c r="AC377" s="111"/>
      <c r="AD377" s="111"/>
      <c r="AE377" s="111"/>
      <c r="AF377" s="111"/>
      <c r="AG377" s="111"/>
      <c r="AH377" s="111"/>
      <c r="AI377" s="111"/>
      <c r="AJ377" s="111"/>
      <c r="AK377" s="111"/>
      <c r="AL377" s="111"/>
      <c r="AM377" s="111"/>
    </row>
    <row r="378" spans="1:48" ht="13.5" thickTop="1" x14ac:dyDescent="0.2">
      <c r="B378" s="106"/>
    </row>
    <row r="379" spans="1:48" ht="20.25" x14ac:dyDescent="0.2">
      <c r="A379" s="100"/>
      <c r="B379" s="12"/>
      <c r="C379" s="355" t="s">
        <v>144</v>
      </c>
      <c r="D379" s="355"/>
      <c r="E379" s="355"/>
      <c r="F379" s="355" t="s">
        <v>52</v>
      </c>
      <c r="G379" s="355"/>
      <c r="H379" s="355"/>
      <c r="I379" s="70">
        <f>(K379+L379+M379+N379+O379+P379+R379+S379+T379+U379+V379+W379+AD379+AE379+AG379+(AH379/4)+X379+Y379+Z379+AA379+AB379+AC379)</f>
        <v>0</v>
      </c>
      <c r="J379" s="70">
        <f>(K379+L379+M379+N379+O379+P379+R379+S379+T379+U379+V379+W379)</f>
        <v>0</v>
      </c>
      <c r="K379" s="71">
        <f t="shared" ref="K379:AJ379" si="310">SUM(K380:K386)/60</f>
        <v>0</v>
      </c>
      <c r="L379" s="72">
        <f t="shared" si="310"/>
        <v>0</v>
      </c>
      <c r="M379" s="73">
        <f t="shared" si="310"/>
        <v>0</v>
      </c>
      <c r="N379" s="74">
        <f t="shared" si="310"/>
        <v>0</v>
      </c>
      <c r="O379" s="75">
        <f t="shared" si="310"/>
        <v>0</v>
      </c>
      <c r="P379" s="76">
        <f t="shared" si="310"/>
        <v>0</v>
      </c>
      <c r="Q379" s="130">
        <f t="shared" si="310"/>
        <v>0</v>
      </c>
      <c r="R379" s="77">
        <f t="shared" si="310"/>
        <v>0</v>
      </c>
      <c r="S379" s="78">
        <f t="shared" si="310"/>
        <v>0</v>
      </c>
      <c r="T379" s="79">
        <f t="shared" si="310"/>
        <v>0</v>
      </c>
      <c r="U379" s="80">
        <f t="shared" si="310"/>
        <v>0</v>
      </c>
      <c r="V379" s="81">
        <f t="shared" si="310"/>
        <v>0</v>
      </c>
      <c r="W379" s="82">
        <f t="shared" si="310"/>
        <v>0</v>
      </c>
      <c r="X379" s="83">
        <f t="shared" si="310"/>
        <v>0</v>
      </c>
      <c r="Y379" s="84">
        <f t="shared" si="310"/>
        <v>0</v>
      </c>
      <c r="Z379" s="83">
        <f t="shared" si="310"/>
        <v>0</v>
      </c>
      <c r="AA379" s="84">
        <f t="shared" si="310"/>
        <v>0</v>
      </c>
      <c r="AB379" s="83">
        <f t="shared" si="310"/>
        <v>0</v>
      </c>
      <c r="AC379" s="85">
        <f t="shared" si="310"/>
        <v>0</v>
      </c>
      <c r="AD379" s="86">
        <f t="shared" si="310"/>
        <v>0</v>
      </c>
      <c r="AE379" s="86">
        <f t="shared" si="310"/>
        <v>0</v>
      </c>
      <c r="AF379" s="86">
        <f t="shared" si="310"/>
        <v>0</v>
      </c>
      <c r="AG379" s="86">
        <f t="shared" si="310"/>
        <v>0</v>
      </c>
      <c r="AH379" s="86">
        <f t="shared" si="310"/>
        <v>0</v>
      </c>
      <c r="AI379" s="89">
        <f t="shared" si="310"/>
        <v>0</v>
      </c>
      <c r="AJ379" s="86">
        <f t="shared" si="310"/>
        <v>0</v>
      </c>
      <c r="AK379" s="24">
        <f t="shared" ref="AK379:AM379" si="311">SUM(AK380:AK386)</f>
        <v>0</v>
      </c>
      <c r="AL379" s="24">
        <f t="shared" si="311"/>
        <v>0</v>
      </c>
      <c r="AM379" s="24">
        <f t="shared" si="311"/>
        <v>0</v>
      </c>
      <c r="AN379" s="24">
        <f t="shared" ref="AN379" si="312">SUM(AN380:AN386)</f>
        <v>0</v>
      </c>
      <c r="AO379" s="280">
        <f>VÁHY!$AF$7</f>
        <v>2.5714285714285716</v>
      </c>
      <c r="AP379" s="291">
        <f>VÁHY!$AG$7</f>
        <v>6.7499999999999991</v>
      </c>
      <c r="AQ379" s="299">
        <f>VÁHY!$AH$7</f>
        <v>9.6428571428571406</v>
      </c>
      <c r="AR379" s="307">
        <f>VÁHY!$AI$7</f>
        <v>11.25</v>
      </c>
    </row>
    <row r="380" spans="1:48" ht="21.95" customHeight="1" x14ac:dyDescent="0.2">
      <c r="A380" s="103"/>
      <c r="B380" s="30">
        <v>42926</v>
      </c>
      <c r="C380" s="334"/>
      <c r="D380" s="334"/>
      <c r="E380" s="334"/>
      <c r="F380" s="334"/>
      <c r="G380" s="334"/>
      <c r="H380" s="334"/>
      <c r="I380" s="70">
        <f t="shared" ref="I380:I386" si="313">(K380+L380+M380+N380+O380+P380+R380+S380+T380+U380+V380+W380+AD380+AE380+AG380+(AH380/4)+X380+Y380+Z380+AA380+AB380+AC380)/60</f>
        <v>0</v>
      </c>
      <c r="J380" s="70">
        <f t="shared" ref="J380:J386" si="314">(K380+L380+M380+N380+O380+P380+R380+S380+T380+U380+V380+W380)/60</f>
        <v>0</v>
      </c>
      <c r="K380" s="40"/>
      <c r="L380" s="41"/>
      <c r="M380" s="42"/>
      <c r="N380" s="43"/>
      <c r="O380" s="44"/>
      <c r="P380" s="45"/>
      <c r="Q380" s="131"/>
      <c r="R380" s="46"/>
      <c r="S380" s="47"/>
      <c r="T380" s="48"/>
      <c r="U380" s="49"/>
      <c r="V380" s="50"/>
      <c r="W380" s="51"/>
      <c r="X380" s="52"/>
      <c r="Y380" s="53"/>
      <c r="Z380" s="52"/>
      <c r="AA380" s="53"/>
      <c r="AB380" s="52"/>
      <c r="AC380" s="54"/>
      <c r="AD380" s="25"/>
      <c r="AE380" s="25"/>
      <c r="AF380" s="25"/>
      <c r="AG380" s="25"/>
      <c r="AH380" s="25"/>
      <c r="AI380" s="90"/>
      <c r="AJ380" s="25"/>
      <c r="AK380" s="25"/>
      <c r="AL380" s="25"/>
      <c r="AM380" s="25"/>
      <c r="AN380" s="25"/>
      <c r="AO380" s="286">
        <f t="shared" ref="AO380:AR386" si="315">AS380/60</f>
        <v>0</v>
      </c>
      <c r="AP380" s="294">
        <f t="shared" si="315"/>
        <v>0</v>
      </c>
      <c r="AQ380" s="302">
        <f t="shared" si="315"/>
        <v>0</v>
      </c>
      <c r="AR380" s="310">
        <f t="shared" si="315"/>
        <v>0</v>
      </c>
      <c r="AS380" s="272">
        <f>((((K380*VÁHY!$B$7)+(L380*VÁHY!$C$7)+(M380*VÁHY!$D$7)+(N380*VÁHY!$E$7)+(O380*VÁHY!$F$7)+(P380*VÁHY!$G$7))*VÁHY!$H$7)+((R380*VÁHY!$I$7)+(S380*VÁHY!$J$7)+(T380*VÁHY!$K$7)+(U380*VÁHY!$L$7)+(V380*VÁHY!$M$7)+(W380*VÁHY!$N$7))+(X380*VÁHY!$O$7+Y380*VÁHY!$P$7+Z380*VÁHY!$Q$7+AA380*VÁHY!$R$7+AB380*VÁHY!$S$7+AC380*VÁHY!$T$7)+(AD380*VÁHY!$U$7+AE380*VÁHY!$V$7+AG380*VÁHY!$X$7+AH380*VÁHY!$Y$7))*(1+(AM380*VÁHY!$AD$7))+(AJ380*VÁHY!$AA$7)</f>
        <v>0</v>
      </c>
      <c r="AT380" s="272">
        <f>AS380+AS376+AS375</f>
        <v>0</v>
      </c>
      <c r="AU380" s="272">
        <f>AS380+AS376+AS375+AS374+AS373</f>
        <v>0</v>
      </c>
      <c r="AV380" s="272">
        <f>AS380+AS376+AS375+AS374+AS373+AS372+AS371</f>
        <v>0</v>
      </c>
    </row>
    <row r="381" spans="1:48" ht="21.95" customHeight="1" x14ac:dyDescent="0.2">
      <c r="A381" s="104"/>
      <c r="B381" s="31">
        <v>42927</v>
      </c>
      <c r="C381" s="334"/>
      <c r="D381" s="334"/>
      <c r="E381" s="334"/>
      <c r="F381" s="334"/>
      <c r="G381" s="334"/>
      <c r="H381" s="334"/>
      <c r="I381" s="70">
        <f t="shared" si="313"/>
        <v>0</v>
      </c>
      <c r="J381" s="70">
        <f t="shared" si="314"/>
        <v>0</v>
      </c>
      <c r="K381" s="55"/>
      <c r="L381" s="56"/>
      <c r="M381" s="57"/>
      <c r="N381" s="58"/>
      <c r="O381" s="59"/>
      <c r="P381" s="60"/>
      <c r="Q381" s="132"/>
      <c r="R381" s="61"/>
      <c r="S381" s="62"/>
      <c r="T381" s="63"/>
      <c r="U381" s="64"/>
      <c r="V381" s="65"/>
      <c r="W381" s="66"/>
      <c r="X381" s="67"/>
      <c r="Y381" s="68"/>
      <c r="Z381" s="67"/>
      <c r="AA381" s="68"/>
      <c r="AB381" s="67"/>
      <c r="AC381" s="69"/>
      <c r="AD381" s="26"/>
      <c r="AE381" s="26"/>
      <c r="AF381" s="26"/>
      <c r="AG381" s="26"/>
      <c r="AH381" s="26"/>
      <c r="AI381" s="91"/>
      <c r="AJ381" s="26"/>
      <c r="AK381" s="26"/>
      <c r="AL381" s="26"/>
      <c r="AM381" s="26"/>
      <c r="AN381" s="26"/>
      <c r="AO381" s="286">
        <f t="shared" si="315"/>
        <v>0</v>
      </c>
      <c r="AP381" s="294">
        <f t="shared" si="315"/>
        <v>0</v>
      </c>
      <c r="AQ381" s="302">
        <f t="shared" si="315"/>
        <v>0</v>
      </c>
      <c r="AR381" s="310">
        <f t="shared" si="315"/>
        <v>0</v>
      </c>
      <c r="AS381" s="272">
        <f>((((K381*VÁHY!$B$7)+(L381*VÁHY!$C$7)+(M381*VÁHY!$D$7)+(N381*VÁHY!$E$7)+(O381*VÁHY!$F$7)+(P381*VÁHY!$G$7))*VÁHY!$H$7)+((R381*VÁHY!$I$7)+(S381*VÁHY!$J$7)+(T381*VÁHY!$K$7)+(U381*VÁHY!$L$7)+(V381*VÁHY!$M$7)+(W381*VÁHY!$N$7))+(X381*VÁHY!$O$7+Y381*VÁHY!$P$7+Z381*VÁHY!$Q$7+AA381*VÁHY!$R$7+AB381*VÁHY!$S$7+AC381*VÁHY!$T$7)+(AD381*VÁHY!$U$7+AE381*VÁHY!$V$7+AG381*VÁHY!$X$7+AH381*VÁHY!$Y$7))*(1+(AM381*VÁHY!$AD$7))+(AJ381*VÁHY!$AA$7)</f>
        <v>0</v>
      </c>
      <c r="AT381" s="273">
        <f>AS381+AS380+AS376</f>
        <v>0</v>
      </c>
      <c r="AU381" s="272">
        <f>AS381+AS380+AS376+AS375+AS374</f>
        <v>0</v>
      </c>
      <c r="AV381" s="272">
        <f>AS381+AS380+AS376+AS375+AS374+AS373+AS372</f>
        <v>0</v>
      </c>
    </row>
    <row r="382" spans="1:48" ht="21.95" customHeight="1" x14ac:dyDescent="0.2">
      <c r="A382" s="104"/>
      <c r="B382" s="31">
        <v>42928</v>
      </c>
      <c r="C382" s="334"/>
      <c r="D382" s="334"/>
      <c r="E382" s="334"/>
      <c r="F382" s="334"/>
      <c r="G382" s="334"/>
      <c r="H382" s="334"/>
      <c r="I382" s="70">
        <f t="shared" si="313"/>
        <v>0</v>
      </c>
      <c r="J382" s="70">
        <f t="shared" si="314"/>
        <v>0</v>
      </c>
      <c r="K382" s="55"/>
      <c r="L382" s="56"/>
      <c r="M382" s="57"/>
      <c r="N382" s="58"/>
      <c r="O382" s="59"/>
      <c r="P382" s="60"/>
      <c r="Q382" s="132"/>
      <c r="R382" s="61"/>
      <c r="S382" s="62"/>
      <c r="T382" s="63"/>
      <c r="U382" s="64"/>
      <c r="V382" s="65"/>
      <c r="W382" s="66"/>
      <c r="X382" s="67"/>
      <c r="Y382" s="68"/>
      <c r="Z382" s="67"/>
      <c r="AA382" s="68"/>
      <c r="AB382" s="67"/>
      <c r="AC382" s="69"/>
      <c r="AD382" s="26"/>
      <c r="AE382" s="26"/>
      <c r="AF382" s="26"/>
      <c r="AG382" s="26"/>
      <c r="AH382" s="26"/>
      <c r="AI382" s="91"/>
      <c r="AJ382" s="26"/>
      <c r="AK382" s="26"/>
      <c r="AL382" s="26"/>
      <c r="AM382" s="26"/>
      <c r="AN382" s="26"/>
      <c r="AO382" s="286">
        <f t="shared" si="315"/>
        <v>0</v>
      </c>
      <c r="AP382" s="294">
        <f t="shared" si="315"/>
        <v>0</v>
      </c>
      <c r="AQ382" s="302">
        <f t="shared" si="315"/>
        <v>0</v>
      </c>
      <c r="AR382" s="310">
        <f t="shared" si="315"/>
        <v>0</v>
      </c>
      <c r="AS382" s="272">
        <f>((((K382*VÁHY!$B$7)+(L382*VÁHY!$C$7)+(M382*VÁHY!$D$7)+(N382*VÁHY!$E$7)+(O382*VÁHY!$F$7)+(P382*VÁHY!$G$7))*VÁHY!$H$7)+((R382*VÁHY!$I$7)+(S382*VÁHY!$J$7)+(T382*VÁHY!$K$7)+(U382*VÁHY!$L$7)+(V382*VÁHY!$M$7)+(W382*VÁHY!$N$7))+(X382*VÁHY!$O$7+Y382*VÁHY!$P$7+Z382*VÁHY!$Q$7+AA382*VÁHY!$R$7+AB382*VÁHY!$S$7+AC382*VÁHY!$T$7)+(AD382*VÁHY!$U$7+AE382*VÁHY!$V$7+AG382*VÁHY!$X$7+AH382*VÁHY!$Y$7))*(1+(AM382*VÁHY!$AD$7))+(AJ382*VÁHY!$AA$7)</f>
        <v>0</v>
      </c>
      <c r="AT382" s="273">
        <f>AS382+AS381+AS380</f>
        <v>0</v>
      </c>
      <c r="AU382" s="272">
        <f>AS382+AS381+AS380+AS376+AS375</f>
        <v>0</v>
      </c>
      <c r="AV382" s="272">
        <f>AS382+AS381+AS380+AS376+AS375+AS374+AS373</f>
        <v>0</v>
      </c>
    </row>
    <row r="383" spans="1:48" ht="21.95" customHeight="1" x14ac:dyDescent="0.2">
      <c r="A383" s="104"/>
      <c r="B383" s="30">
        <v>42929</v>
      </c>
      <c r="C383" s="334"/>
      <c r="D383" s="334"/>
      <c r="E383" s="334"/>
      <c r="F383" s="334"/>
      <c r="G383" s="334"/>
      <c r="H383" s="334"/>
      <c r="I383" s="70">
        <f t="shared" si="313"/>
        <v>0</v>
      </c>
      <c r="J383" s="70">
        <f t="shared" si="314"/>
        <v>0</v>
      </c>
      <c r="K383" s="55"/>
      <c r="L383" s="56"/>
      <c r="M383" s="57"/>
      <c r="N383" s="58"/>
      <c r="O383" s="59"/>
      <c r="P383" s="60"/>
      <c r="Q383" s="132"/>
      <c r="R383" s="61"/>
      <c r="S383" s="62"/>
      <c r="T383" s="63"/>
      <c r="U383" s="64"/>
      <c r="V383" s="65"/>
      <c r="W383" s="66"/>
      <c r="X383" s="67"/>
      <c r="Y383" s="68"/>
      <c r="Z383" s="67"/>
      <c r="AA383" s="68"/>
      <c r="AB383" s="67"/>
      <c r="AC383" s="69"/>
      <c r="AD383" s="26"/>
      <c r="AE383" s="26"/>
      <c r="AF383" s="26"/>
      <c r="AG383" s="26"/>
      <c r="AH383" s="26"/>
      <c r="AI383" s="91"/>
      <c r="AJ383" s="26"/>
      <c r="AK383" s="26"/>
      <c r="AL383" s="26"/>
      <c r="AM383" s="26"/>
      <c r="AN383" s="26"/>
      <c r="AO383" s="286">
        <f t="shared" si="315"/>
        <v>0</v>
      </c>
      <c r="AP383" s="294">
        <f t="shared" si="315"/>
        <v>0</v>
      </c>
      <c r="AQ383" s="302">
        <f t="shared" si="315"/>
        <v>0</v>
      </c>
      <c r="AR383" s="310">
        <f t="shared" si="315"/>
        <v>0</v>
      </c>
      <c r="AS383" s="272">
        <f>((((K383*VÁHY!$B$7)+(L383*VÁHY!$C$7)+(M383*VÁHY!$D$7)+(N383*VÁHY!$E$7)+(O383*VÁHY!$F$7)+(P383*VÁHY!$G$7))*VÁHY!$H$7)+((R383*VÁHY!$I$7)+(S383*VÁHY!$J$7)+(T383*VÁHY!$K$7)+(U383*VÁHY!$L$7)+(V383*VÁHY!$M$7)+(W383*VÁHY!$N$7))+(X383*VÁHY!$O$7+Y383*VÁHY!$P$7+Z383*VÁHY!$Q$7+AA383*VÁHY!$R$7+AB383*VÁHY!$S$7+AC383*VÁHY!$T$7)+(AD383*VÁHY!$U$7+AE383*VÁHY!$V$7+AG383*VÁHY!$X$7+AH383*VÁHY!$Y$7))*(1+(AM383*VÁHY!$AD$7))+(AJ383*VÁHY!$AA$7)</f>
        <v>0</v>
      </c>
      <c r="AT383" s="273">
        <f>AS383+AS382+AS381</f>
        <v>0</v>
      </c>
      <c r="AU383" s="272">
        <f>AS383+AS382+AS381+AS380+AS376</f>
        <v>0</v>
      </c>
      <c r="AV383" s="272">
        <f>AS383+AS382+AS381+AS380+AS376+AS375+AS374</f>
        <v>0</v>
      </c>
    </row>
    <row r="384" spans="1:48" ht="21.95" customHeight="1" x14ac:dyDescent="0.2">
      <c r="A384" s="104"/>
      <c r="B384" s="31">
        <v>42930</v>
      </c>
      <c r="C384" s="334"/>
      <c r="D384" s="334"/>
      <c r="E384" s="334"/>
      <c r="F384" s="334"/>
      <c r="G384" s="334"/>
      <c r="H384" s="334"/>
      <c r="I384" s="70">
        <f t="shared" si="313"/>
        <v>0</v>
      </c>
      <c r="J384" s="70">
        <f t="shared" si="314"/>
        <v>0</v>
      </c>
      <c r="K384" s="55"/>
      <c r="L384" s="56"/>
      <c r="M384" s="57"/>
      <c r="N384" s="58"/>
      <c r="O384" s="59"/>
      <c r="P384" s="60"/>
      <c r="Q384" s="132"/>
      <c r="R384" s="61"/>
      <c r="S384" s="62"/>
      <c r="T384" s="63"/>
      <c r="U384" s="64"/>
      <c r="V384" s="65"/>
      <c r="W384" s="66"/>
      <c r="X384" s="67"/>
      <c r="Y384" s="68"/>
      <c r="Z384" s="67"/>
      <c r="AA384" s="68"/>
      <c r="AB384" s="67"/>
      <c r="AC384" s="69"/>
      <c r="AD384" s="26"/>
      <c r="AE384" s="26"/>
      <c r="AF384" s="26"/>
      <c r="AG384" s="26"/>
      <c r="AH384" s="26"/>
      <c r="AI384" s="91"/>
      <c r="AJ384" s="26"/>
      <c r="AK384" s="26"/>
      <c r="AL384" s="26"/>
      <c r="AM384" s="26"/>
      <c r="AN384" s="26"/>
      <c r="AO384" s="286">
        <f t="shared" si="315"/>
        <v>0</v>
      </c>
      <c r="AP384" s="294">
        <f t="shared" si="315"/>
        <v>0</v>
      </c>
      <c r="AQ384" s="302">
        <f t="shared" si="315"/>
        <v>0</v>
      </c>
      <c r="AR384" s="310">
        <f t="shared" si="315"/>
        <v>0</v>
      </c>
      <c r="AS384" s="272">
        <f>((((K384*VÁHY!$B$7)+(L384*VÁHY!$C$7)+(M384*VÁHY!$D$7)+(N384*VÁHY!$E$7)+(O384*VÁHY!$F$7)+(P384*VÁHY!$G$7))*VÁHY!$H$7)+((R384*VÁHY!$I$7)+(S384*VÁHY!$J$7)+(T384*VÁHY!$K$7)+(U384*VÁHY!$L$7)+(V384*VÁHY!$M$7)+(W384*VÁHY!$N$7))+(X384*VÁHY!$O$7+Y384*VÁHY!$P$7+Z384*VÁHY!$Q$7+AA384*VÁHY!$R$7+AB384*VÁHY!$S$7+AC384*VÁHY!$T$7)+(AD384*VÁHY!$U$7+AE384*VÁHY!$V$7+AG384*VÁHY!$X$7+AH384*VÁHY!$Y$7))*(1+(AM384*VÁHY!$AD$7))+(AJ384*VÁHY!$AA$7)</f>
        <v>0</v>
      </c>
      <c r="AT384" s="273">
        <f>AS384+AS383+AS382</f>
        <v>0</v>
      </c>
      <c r="AU384" s="272">
        <f t="shared" ref="AU384:AU386" si="316">AS384+AS383+AS382+AS381+AS380</f>
        <v>0</v>
      </c>
      <c r="AV384" s="272">
        <f>AS384+AS383+AS382+AS381+AS380+AS376+AS375</f>
        <v>0</v>
      </c>
    </row>
    <row r="385" spans="1:48" ht="21.95" customHeight="1" x14ac:dyDescent="0.2">
      <c r="A385" s="104"/>
      <c r="B385" s="31">
        <v>42931</v>
      </c>
      <c r="C385" s="334"/>
      <c r="D385" s="334"/>
      <c r="E385" s="334"/>
      <c r="F385" s="334"/>
      <c r="G385" s="334"/>
      <c r="H385" s="334"/>
      <c r="I385" s="70">
        <f t="shared" si="313"/>
        <v>0</v>
      </c>
      <c r="J385" s="70">
        <f t="shared" si="314"/>
        <v>0</v>
      </c>
      <c r="K385" s="55"/>
      <c r="L385" s="56"/>
      <c r="M385" s="57"/>
      <c r="N385" s="58"/>
      <c r="O385" s="59"/>
      <c r="P385" s="60"/>
      <c r="Q385" s="132"/>
      <c r="R385" s="61"/>
      <c r="S385" s="62"/>
      <c r="T385" s="63"/>
      <c r="U385" s="64"/>
      <c r="V385" s="65"/>
      <c r="W385" s="66"/>
      <c r="X385" s="67"/>
      <c r="Y385" s="68"/>
      <c r="Z385" s="67"/>
      <c r="AA385" s="68"/>
      <c r="AB385" s="67"/>
      <c r="AC385" s="69"/>
      <c r="AD385" s="26"/>
      <c r="AE385" s="26"/>
      <c r="AF385" s="26"/>
      <c r="AG385" s="26"/>
      <c r="AH385" s="26"/>
      <c r="AI385" s="91"/>
      <c r="AJ385" s="26"/>
      <c r="AK385" s="26"/>
      <c r="AL385" s="26"/>
      <c r="AM385" s="26"/>
      <c r="AN385" s="26"/>
      <c r="AO385" s="286">
        <f t="shared" si="315"/>
        <v>0</v>
      </c>
      <c r="AP385" s="294">
        <f t="shared" si="315"/>
        <v>0</v>
      </c>
      <c r="AQ385" s="302">
        <f t="shared" si="315"/>
        <v>0</v>
      </c>
      <c r="AR385" s="310">
        <f t="shared" si="315"/>
        <v>0</v>
      </c>
      <c r="AS385" s="272">
        <f>((((K385*VÁHY!$B$7)+(L385*VÁHY!$C$7)+(M385*VÁHY!$D$7)+(N385*VÁHY!$E$7)+(O385*VÁHY!$F$7)+(P385*VÁHY!$G$7))*VÁHY!$H$7)+((R385*VÁHY!$I$7)+(S385*VÁHY!$J$7)+(T385*VÁHY!$K$7)+(U385*VÁHY!$L$7)+(V385*VÁHY!$M$7)+(W385*VÁHY!$N$7))+(X385*VÁHY!$O$7+Y385*VÁHY!$P$7+Z385*VÁHY!$Q$7+AA385*VÁHY!$R$7+AB385*VÁHY!$S$7+AC385*VÁHY!$T$7)+(AD385*VÁHY!$U$7+AE385*VÁHY!$V$7+AG385*VÁHY!$X$7+AH385*VÁHY!$Y$7))*(1+(AM385*VÁHY!$AD$7))+(AJ385*VÁHY!$AA$7)</f>
        <v>0</v>
      </c>
      <c r="AT385" s="273">
        <f>AS385+AS384+AS383</f>
        <v>0</v>
      </c>
      <c r="AU385" s="272">
        <f t="shared" si="316"/>
        <v>0</v>
      </c>
      <c r="AV385" s="272">
        <f>AS385+AS384+AS383+AS382+AS381+AS380+AS376</f>
        <v>0</v>
      </c>
    </row>
    <row r="386" spans="1:48" ht="21.95" customHeight="1" thickBot="1" x14ac:dyDescent="0.25">
      <c r="A386" s="104"/>
      <c r="B386" s="30">
        <v>42932</v>
      </c>
      <c r="C386" s="335"/>
      <c r="D386" s="335"/>
      <c r="E386" s="335"/>
      <c r="F386" s="335"/>
      <c r="G386" s="335"/>
      <c r="H386" s="335"/>
      <c r="I386" s="70">
        <f t="shared" si="313"/>
        <v>0</v>
      </c>
      <c r="J386" s="70">
        <f t="shared" si="314"/>
        <v>0</v>
      </c>
      <c r="K386" s="55"/>
      <c r="L386" s="56"/>
      <c r="M386" s="57"/>
      <c r="N386" s="58"/>
      <c r="O386" s="59"/>
      <c r="P386" s="60"/>
      <c r="Q386" s="132"/>
      <c r="R386" s="61"/>
      <c r="S386" s="62"/>
      <c r="T386" s="63"/>
      <c r="U386" s="64"/>
      <c r="V386" s="65"/>
      <c r="W386" s="66"/>
      <c r="X386" s="67"/>
      <c r="Y386" s="68"/>
      <c r="Z386" s="67"/>
      <c r="AA386" s="68"/>
      <c r="AB386" s="67"/>
      <c r="AC386" s="69"/>
      <c r="AD386" s="26"/>
      <c r="AE386" s="26"/>
      <c r="AF386" s="26"/>
      <c r="AG386" s="26"/>
      <c r="AH386" s="26"/>
      <c r="AI386" s="91"/>
      <c r="AJ386" s="26"/>
      <c r="AK386" s="26"/>
      <c r="AL386" s="26"/>
      <c r="AM386" s="26"/>
      <c r="AN386" s="26"/>
      <c r="AO386" s="286">
        <f t="shared" si="315"/>
        <v>0</v>
      </c>
      <c r="AP386" s="294">
        <f t="shared" si="315"/>
        <v>0</v>
      </c>
      <c r="AQ386" s="302">
        <f t="shared" si="315"/>
        <v>0</v>
      </c>
      <c r="AR386" s="310">
        <f t="shared" si="315"/>
        <v>0</v>
      </c>
      <c r="AS386" s="272">
        <f>((((K386*VÁHY!$B$7)+(L386*VÁHY!$C$7)+(M386*VÁHY!$D$7)+(N386*VÁHY!$E$7)+(O386*VÁHY!$F$7)+(P386*VÁHY!$G$7))*VÁHY!$H$7)+((R386*VÁHY!$I$7)+(S386*VÁHY!$J$7)+(T386*VÁHY!$K$7)+(U386*VÁHY!$L$7)+(V386*VÁHY!$M$7)+(W386*VÁHY!$N$7))+(X386*VÁHY!$O$7+Y386*VÁHY!$P$7+Z386*VÁHY!$Q$7+AA386*VÁHY!$R$7+AB386*VÁHY!$S$7+AC386*VÁHY!$T$7)+(AD386*VÁHY!$U$7+AE386*VÁHY!$V$7+AG386*VÁHY!$X$7+AH386*VÁHY!$Y$7))*(1+(AM386*VÁHY!$AD$7))+(AJ386*VÁHY!$AA$7)</f>
        <v>0</v>
      </c>
      <c r="AT386" s="273">
        <f>AS386+AS385+AS384</f>
        <v>0</v>
      </c>
      <c r="AU386" s="272">
        <f t="shared" si="316"/>
        <v>0</v>
      </c>
      <c r="AV386" s="272">
        <f t="shared" ref="AV386" si="317">AS386+AS385+AS384+AS383+AS382+AS381+AS380</f>
        <v>0</v>
      </c>
    </row>
    <row r="387" spans="1:48" ht="14.25" thickTop="1" thickBot="1" x14ac:dyDescent="0.25">
      <c r="A387" s="105"/>
      <c r="B387" s="106"/>
      <c r="C387" s="114" t="e">
        <f>(L379+M379+N379+S379+T379+U379)/J379</f>
        <v>#DIV/0!</v>
      </c>
      <c r="D387" s="107" t="e">
        <f>(O379+P379+V379+W379+Y379+AA379)/(K379+L379+M379+N379+O379+P379+R379+S379+T379+U379+V379+W379+X379+Y379+Z379+AA379+AB379+AC379)</f>
        <v>#DIV/0!</v>
      </c>
      <c r="E387" s="108" t="e">
        <f>(K379+L379+M379+N379+O379+P379)/J379</f>
        <v>#DIV/0!</v>
      </c>
      <c r="F387" s="109" t="e">
        <f>1-J379/I379</f>
        <v>#DIV/0!</v>
      </c>
      <c r="G387" s="125" t="e">
        <f>Q379/J379</f>
        <v>#DIV/0!</v>
      </c>
      <c r="H387" s="127">
        <f>I379/(MAKROPLAN!E40)</f>
        <v>0</v>
      </c>
      <c r="I387" s="110"/>
      <c r="J387" s="111"/>
      <c r="K387" s="111"/>
      <c r="L387" s="111"/>
      <c r="M387" s="111"/>
      <c r="N387" s="111"/>
      <c r="O387" s="110"/>
      <c r="P387" s="111"/>
      <c r="Q387" s="111"/>
      <c r="R387" s="111"/>
      <c r="S387" s="111"/>
      <c r="T387" s="111"/>
      <c r="U387" s="111"/>
      <c r="V387" s="110"/>
      <c r="W387" s="111"/>
      <c r="X387" s="111"/>
      <c r="Y387" s="111"/>
      <c r="Z387" s="111"/>
      <c r="AA387" s="111"/>
      <c r="AB387" s="110"/>
      <c r="AC387" s="111"/>
      <c r="AD387" s="111"/>
      <c r="AE387" s="111"/>
      <c r="AF387" s="111"/>
      <c r="AG387" s="111"/>
      <c r="AH387" s="111"/>
      <c r="AI387" s="111"/>
      <c r="AJ387" s="111"/>
      <c r="AK387" s="111"/>
      <c r="AL387" s="111"/>
      <c r="AM387" s="111"/>
    </row>
    <row r="388" spans="1:48" ht="13.5" thickTop="1" x14ac:dyDescent="0.2">
      <c r="A388" s="112"/>
      <c r="B388" s="106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  <c r="AJ388" s="113"/>
      <c r="AK388" s="113"/>
      <c r="AL388" s="113"/>
      <c r="AM388" s="113"/>
    </row>
    <row r="389" spans="1:48" ht="20.25" x14ac:dyDescent="0.2">
      <c r="A389" s="100"/>
      <c r="B389" s="12"/>
      <c r="C389" s="355" t="s">
        <v>144</v>
      </c>
      <c r="D389" s="355"/>
      <c r="E389" s="355"/>
      <c r="F389" s="355" t="s">
        <v>72</v>
      </c>
      <c r="G389" s="355"/>
      <c r="H389" s="355"/>
      <c r="I389" s="70">
        <f>(K389+L389+M389+N389+O389+P389+R389+S389+T389+U389+V389+W389+AD389+AE389+AG389+(AH389/4)+X389+Y389+Z389+AA389+AB389+AC389)</f>
        <v>0</v>
      </c>
      <c r="J389" s="70">
        <f>(K389+L389+M389+N389+O389+P389+R389+S389+T389+U389+V389+W389)</f>
        <v>0</v>
      </c>
      <c r="K389" s="71">
        <f t="shared" ref="K389:AJ389" si="318">SUM(K390:K396)/60</f>
        <v>0</v>
      </c>
      <c r="L389" s="72">
        <f t="shared" si="318"/>
        <v>0</v>
      </c>
      <c r="M389" s="73">
        <f t="shared" si="318"/>
        <v>0</v>
      </c>
      <c r="N389" s="74">
        <f t="shared" si="318"/>
        <v>0</v>
      </c>
      <c r="O389" s="75">
        <f t="shared" si="318"/>
        <v>0</v>
      </c>
      <c r="P389" s="76">
        <f t="shared" si="318"/>
        <v>0</v>
      </c>
      <c r="Q389" s="130">
        <f t="shared" si="318"/>
        <v>0</v>
      </c>
      <c r="R389" s="77">
        <f t="shared" si="318"/>
        <v>0</v>
      </c>
      <c r="S389" s="78">
        <f t="shared" si="318"/>
        <v>0</v>
      </c>
      <c r="T389" s="79">
        <f t="shared" si="318"/>
        <v>0</v>
      </c>
      <c r="U389" s="80">
        <f t="shared" si="318"/>
        <v>0</v>
      </c>
      <c r="V389" s="81">
        <f t="shared" si="318"/>
        <v>0</v>
      </c>
      <c r="W389" s="82">
        <f t="shared" si="318"/>
        <v>0</v>
      </c>
      <c r="X389" s="83">
        <f t="shared" si="318"/>
        <v>0</v>
      </c>
      <c r="Y389" s="84">
        <f t="shared" si="318"/>
        <v>0</v>
      </c>
      <c r="Z389" s="83">
        <f t="shared" si="318"/>
        <v>0</v>
      </c>
      <c r="AA389" s="84">
        <f t="shared" si="318"/>
        <v>0</v>
      </c>
      <c r="AB389" s="83">
        <f t="shared" si="318"/>
        <v>0</v>
      </c>
      <c r="AC389" s="85">
        <f t="shared" si="318"/>
        <v>0</v>
      </c>
      <c r="AD389" s="86">
        <f t="shared" si="318"/>
        <v>0</v>
      </c>
      <c r="AE389" s="86">
        <f t="shared" si="318"/>
        <v>0</v>
      </c>
      <c r="AF389" s="86">
        <f t="shared" si="318"/>
        <v>0</v>
      </c>
      <c r="AG389" s="86">
        <f t="shared" si="318"/>
        <v>0</v>
      </c>
      <c r="AH389" s="86">
        <f t="shared" si="318"/>
        <v>0</v>
      </c>
      <c r="AI389" s="89">
        <f t="shared" si="318"/>
        <v>0</v>
      </c>
      <c r="AJ389" s="86">
        <f t="shared" si="318"/>
        <v>0</v>
      </c>
      <c r="AK389" s="24">
        <f t="shared" ref="AK389" si="319">SUM(AK390:AK396)</f>
        <v>0</v>
      </c>
      <c r="AL389" s="24">
        <f t="shared" ref="AL389:AN389" si="320">SUM(AL390:AL396)</f>
        <v>0</v>
      </c>
      <c r="AM389" s="24">
        <f t="shared" si="320"/>
        <v>0</v>
      </c>
      <c r="AN389" s="24">
        <f t="shared" si="320"/>
        <v>0</v>
      </c>
      <c r="AO389" s="280">
        <f>VÁHY!$AF$7</f>
        <v>2.5714285714285716</v>
      </c>
      <c r="AP389" s="291">
        <f>VÁHY!$AG$7</f>
        <v>6.7499999999999991</v>
      </c>
      <c r="AQ389" s="299">
        <f>VÁHY!$AH$7</f>
        <v>9.6428571428571406</v>
      </c>
      <c r="AR389" s="307">
        <f>VÁHY!$AI$7</f>
        <v>11.25</v>
      </c>
    </row>
    <row r="390" spans="1:48" ht="21.95" customHeight="1" x14ac:dyDescent="0.2">
      <c r="A390" s="103"/>
      <c r="B390" s="30">
        <v>42933</v>
      </c>
      <c r="C390" s="334"/>
      <c r="D390" s="334"/>
      <c r="E390" s="334"/>
      <c r="F390" s="334"/>
      <c r="G390" s="334"/>
      <c r="H390" s="334"/>
      <c r="I390" s="70">
        <f t="shared" ref="I390:I396" si="321">(K390+L390+M390+N390+O390+P390+R390+S390+T390+U390+V390+W390+AD390+AE390+AG390+(AH390/4)+X390+Y390+Z390+AA390+AB390+AC390)/60</f>
        <v>0</v>
      </c>
      <c r="J390" s="70">
        <f t="shared" ref="J390:J396" si="322">(K390+L390+M390+N390+O390+P390+R390+S390+T390+U390+V390+W390)/60</f>
        <v>0</v>
      </c>
      <c r="K390" s="40"/>
      <c r="L390" s="41"/>
      <c r="M390" s="42"/>
      <c r="N390" s="43"/>
      <c r="O390" s="44"/>
      <c r="P390" s="45"/>
      <c r="Q390" s="131"/>
      <c r="R390" s="46"/>
      <c r="S390" s="47"/>
      <c r="T390" s="48"/>
      <c r="U390" s="49"/>
      <c r="V390" s="50"/>
      <c r="W390" s="51"/>
      <c r="X390" s="52"/>
      <c r="Y390" s="53"/>
      <c r="Z390" s="52"/>
      <c r="AA390" s="53"/>
      <c r="AB390" s="52"/>
      <c r="AC390" s="54"/>
      <c r="AD390" s="25"/>
      <c r="AE390" s="25"/>
      <c r="AF390" s="25"/>
      <c r="AG390" s="25"/>
      <c r="AH390" s="25"/>
      <c r="AI390" s="90"/>
      <c r="AJ390" s="25"/>
      <c r="AK390" s="25"/>
      <c r="AL390" s="25"/>
      <c r="AM390" s="25"/>
      <c r="AN390" s="25"/>
      <c r="AO390" s="286">
        <f t="shared" ref="AO390:AR396" si="323">AS390/60</f>
        <v>0</v>
      </c>
      <c r="AP390" s="294">
        <f t="shared" si="323"/>
        <v>0</v>
      </c>
      <c r="AQ390" s="302">
        <f t="shared" si="323"/>
        <v>0</v>
      </c>
      <c r="AR390" s="310">
        <f t="shared" si="323"/>
        <v>0</v>
      </c>
      <c r="AS390" s="272">
        <f>((((K390*VÁHY!$B$7)+(L390*VÁHY!$C$7)+(M390*VÁHY!$D$7)+(N390*VÁHY!$E$7)+(O390*VÁHY!$F$7)+(P390*VÁHY!$G$7))*VÁHY!$H$7)+((R390*VÁHY!$I$7)+(S390*VÁHY!$J$7)+(T390*VÁHY!$K$7)+(U390*VÁHY!$L$7)+(V390*VÁHY!$M$7)+(W390*VÁHY!$N$7))+(X390*VÁHY!$O$7+Y390*VÁHY!$P$7+Z390*VÁHY!$Q$7+AA390*VÁHY!$R$7+AB390*VÁHY!$S$7+AC390*VÁHY!$T$7)+(AD390*VÁHY!$U$7+AE390*VÁHY!$V$7+AG390*VÁHY!$X$7+AH390*VÁHY!$Y$7))*(1+(AM390*VÁHY!$AD$7))+(AJ390*VÁHY!$AA$7)</f>
        <v>0</v>
      </c>
      <c r="AT390" s="272">
        <f>AS390+AS386+AS385</f>
        <v>0</v>
      </c>
      <c r="AU390" s="272">
        <f>AS390+AS386+AS385+AS384+AS383</f>
        <v>0</v>
      </c>
      <c r="AV390" s="272">
        <f>AS390+AS386+AS385+AS384+AS383+AS382+AS381</f>
        <v>0</v>
      </c>
    </row>
    <row r="391" spans="1:48" ht="21.95" customHeight="1" x14ac:dyDescent="0.2">
      <c r="A391" s="104"/>
      <c r="B391" s="31">
        <v>42934</v>
      </c>
      <c r="C391" s="334"/>
      <c r="D391" s="334"/>
      <c r="E391" s="334"/>
      <c r="F391" s="334"/>
      <c r="G391" s="334"/>
      <c r="H391" s="334"/>
      <c r="I391" s="70">
        <f t="shared" si="321"/>
        <v>0</v>
      </c>
      <c r="J391" s="70">
        <f t="shared" si="322"/>
        <v>0</v>
      </c>
      <c r="K391" s="55"/>
      <c r="L391" s="56"/>
      <c r="M391" s="57"/>
      <c r="N391" s="58"/>
      <c r="O391" s="59"/>
      <c r="P391" s="60"/>
      <c r="Q391" s="132"/>
      <c r="R391" s="61"/>
      <c r="S391" s="62"/>
      <c r="T391" s="63"/>
      <c r="U391" s="64"/>
      <c r="V391" s="65"/>
      <c r="W391" s="66"/>
      <c r="X391" s="67"/>
      <c r="Y391" s="68"/>
      <c r="Z391" s="67"/>
      <c r="AA391" s="68"/>
      <c r="AB391" s="67"/>
      <c r="AC391" s="69"/>
      <c r="AD391" s="26"/>
      <c r="AE391" s="26"/>
      <c r="AF391" s="26"/>
      <c r="AG391" s="26"/>
      <c r="AH391" s="26"/>
      <c r="AI391" s="91"/>
      <c r="AJ391" s="26"/>
      <c r="AK391" s="26"/>
      <c r="AL391" s="26"/>
      <c r="AM391" s="26"/>
      <c r="AN391" s="26"/>
      <c r="AO391" s="286">
        <f t="shared" si="323"/>
        <v>0</v>
      </c>
      <c r="AP391" s="294">
        <f t="shared" si="323"/>
        <v>0</v>
      </c>
      <c r="AQ391" s="302">
        <f t="shared" si="323"/>
        <v>0</v>
      </c>
      <c r="AR391" s="310">
        <f t="shared" si="323"/>
        <v>0</v>
      </c>
      <c r="AS391" s="272">
        <f>((((K391*VÁHY!$B$7)+(L391*VÁHY!$C$7)+(M391*VÁHY!$D$7)+(N391*VÁHY!$E$7)+(O391*VÁHY!$F$7)+(P391*VÁHY!$G$7))*VÁHY!$H$7)+((R391*VÁHY!$I$7)+(S391*VÁHY!$J$7)+(T391*VÁHY!$K$7)+(U391*VÁHY!$L$7)+(V391*VÁHY!$M$7)+(W391*VÁHY!$N$7))+(X391*VÁHY!$O$7+Y391*VÁHY!$P$7+Z391*VÁHY!$Q$7+AA391*VÁHY!$R$7+AB391*VÁHY!$S$7+AC391*VÁHY!$T$7)+(AD391*VÁHY!$U$7+AE391*VÁHY!$V$7+AG391*VÁHY!$X$7+AH391*VÁHY!$Y$7))*(1+(AM391*VÁHY!$AD$7))+(AJ391*VÁHY!$AA$7)</f>
        <v>0</v>
      </c>
      <c r="AT391" s="273">
        <f>AS391+AS390+AS386</f>
        <v>0</v>
      </c>
      <c r="AU391" s="272">
        <f>AS391+AS390+AS386+AS385+AS384</f>
        <v>0</v>
      </c>
      <c r="AV391" s="272">
        <f>AS391+AS390+AS386+AS385+AS384+AS383+AS382</f>
        <v>0</v>
      </c>
    </row>
    <row r="392" spans="1:48" ht="21.95" customHeight="1" x14ac:dyDescent="0.2">
      <c r="A392" s="104"/>
      <c r="B392" s="31">
        <v>42935</v>
      </c>
      <c r="C392" s="334"/>
      <c r="D392" s="334"/>
      <c r="E392" s="334"/>
      <c r="F392" s="334"/>
      <c r="G392" s="334"/>
      <c r="H392" s="334"/>
      <c r="I392" s="70">
        <f t="shared" si="321"/>
        <v>0</v>
      </c>
      <c r="J392" s="70">
        <f t="shared" si="322"/>
        <v>0</v>
      </c>
      <c r="K392" s="55"/>
      <c r="L392" s="56"/>
      <c r="M392" s="57"/>
      <c r="N392" s="58"/>
      <c r="O392" s="59"/>
      <c r="P392" s="60"/>
      <c r="Q392" s="132"/>
      <c r="R392" s="61"/>
      <c r="S392" s="62"/>
      <c r="T392" s="63"/>
      <c r="U392" s="64"/>
      <c r="V392" s="65"/>
      <c r="W392" s="66"/>
      <c r="X392" s="67"/>
      <c r="Y392" s="68"/>
      <c r="Z392" s="67"/>
      <c r="AA392" s="68"/>
      <c r="AB392" s="67"/>
      <c r="AC392" s="69"/>
      <c r="AD392" s="26"/>
      <c r="AE392" s="26"/>
      <c r="AF392" s="26"/>
      <c r="AG392" s="26"/>
      <c r="AH392" s="26"/>
      <c r="AI392" s="91"/>
      <c r="AJ392" s="26"/>
      <c r="AK392" s="26"/>
      <c r="AL392" s="26"/>
      <c r="AM392" s="26"/>
      <c r="AN392" s="26"/>
      <c r="AO392" s="286">
        <f t="shared" si="323"/>
        <v>0</v>
      </c>
      <c r="AP392" s="294">
        <f t="shared" si="323"/>
        <v>0</v>
      </c>
      <c r="AQ392" s="302">
        <f t="shared" si="323"/>
        <v>0</v>
      </c>
      <c r="AR392" s="310">
        <f t="shared" si="323"/>
        <v>0</v>
      </c>
      <c r="AS392" s="272">
        <f>((((K392*VÁHY!$B$7)+(L392*VÁHY!$C$7)+(M392*VÁHY!$D$7)+(N392*VÁHY!$E$7)+(O392*VÁHY!$F$7)+(P392*VÁHY!$G$7))*VÁHY!$H$7)+((R392*VÁHY!$I$7)+(S392*VÁHY!$J$7)+(T392*VÁHY!$K$7)+(U392*VÁHY!$L$7)+(V392*VÁHY!$M$7)+(W392*VÁHY!$N$7))+(X392*VÁHY!$O$7+Y392*VÁHY!$P$7+Z392*VÁHY!$Q$7+AA392*VÁHY!$R$7+AB392*VÁHY!$S$7+AC392*VÁHY!$T$7)+(AD392*VÁHY!$U$7+AE392*VÁHY!$V$7+AG392*VÁHY!$X$7+AH392*VÁHY!$Y$7))*(1+(AM392*VÁHY!$AD$7))+(AJ392*VÁHY!$AA$7)</f>
        <v>0</v>
      </c>
      <c r="AT392" s="273">
        <f>AS392+AS391+AS390</f>
        <v>0</v>
      </c>
      <c r="AU392" s="272">
        <f>AS392+AS391+AS390+AS386+AS385</f>
        <v>0</v>
      </c>
      <c r="AV392" s="272">
        <f>AS392+AS391+AS390+AS386+AS385+AS384+AS383</f>
        <v>0</v>
      </c>
    </row>
    <row r="393" spans="1:48" ht="21.95" customHeight="1" x14ac:dyDescent="0.2">
      <c r="A393" s="104"/>
      <c r="B393" s="30">
        <v>42936</v>
      </c>
      <c r="C393" s="334"/>
      <c r="D393" s="334"/>
      <c r="E393" s="334"/>
      <c r="F393" s="334"/>
      <c r="G393" s="334"/>
      <c r="H393" s="334"/>
      <c r="I393" s="70">
        <f t="shared" si="321"/>
        <v>0</v>
      </c>
      <c r="J393" s="70">
        <f t="shared" si="322"/>
        <v>0</v>
      </c>
      <c r="K393" s="55"/>
      <c r="L393" s="56"/>
      <c r="M393" s="57"/>
      <c r="N393" s="58"/>
      <c r="O393" s="59"/>
      <c r="P393" s="60"/>
      <c r="Q393" s="132"/>
      <c r="R393" s="61"/>
      <c r="S393" s="62"/>
      <c r="T393" s="63"/>
      <c r="U393" s="64"/>
      <c r="V393" s="65"/>
      <c r="W393" s="66"/>
      <c r="X393" s="67"/>
      <c r="Y393" s="68"/>
      <c r="Z393" s="67"/>
      <c r="AA393" s="68"/>
      <c r="AB393" s="67"/>
      <c r="AC393" s="69"/>
      <c r="AD393" s="26"/>
      <c r="AE393" s="26"/>
      <c r="AF393" s="26"/>
      <c r="AG393" s="26"/>
      <c r="AH393" s="26"/>
      <c r="AI393" s="91"/>
      <c r="AJ393" s="26"/>
      <c r="AK393" s="26"/>
      <c r="AL393" s="26"/>
      <c r="AM393" s="26"/>
      <c r="AN393" s="26"/>
      <c r="AO393" s="286">
        <f t="shared" si="323"/>
        <v>0</v>
      </c>
      <c r="AP393" s="294">
        <f t="shared" si="323"/>
        <v>0</v>
      </c>
      <c r="AQ393" s="302">
        <f t="shared" si="323"/>
        <v>0</v>
      </c>
      <c r="AR393" s="310">
        <f t="shared" si="323"/>
        <v>0</v>
      </c>
      <c r="AS393" s="272">
        <f>((((K393*VÁHY!$B$7)+(L393*VÁHY!$C$7)+(M393*VÁHY!$D$7)+(N393*VÁHY!$E$7)+(O393*VÁHY!$F$7)+(P393*VÁHY!$G$7))*VÁHY!$H$7)+((R393*VÁHY!$I$7)+(S393*VÁHY!$J$7)+(T393*VÁHY!$K$7)+(U393*VÁHY!$L$7)+(V393*VÁHY!$M$7)+(W393*VÁHY!$N$7))+(X393*VÁHY!$O$7+Y393*VÁHY!$P$7+Z393*VÁHY!$Q$7+AA393*VÁHY!$R$7+AB393*VÁHY!$S$7+AC393*VÁHY!$T$7)+(AD393*VÁHY!$U$7+AE393*VÁHY!$V$7+AG393*VÁHY!$X$7+AH393*VÁHY!$Y$7))*(1+(AM393*VÁHY!$AD$7))+(AJ393*VÁHY!$AA$7)</f>
        <v>0</v>
      </c>
      <c r="AT393" s="273">
        <f>AS393+AS392+AS391</f>
        <v>0</v>
      </c>
      <c r="AU393" s="272">
        <f>AS393+AS392+AS391+AS390+AS386</f>
        <v>0</v>
      </c>
      <c r="AV393" s="272">
        <f>AS393+AS392+AS391+AS390+AS386+AS385+AS384</f>
        <v>0</v>
      </c>
    </row>
    <row r="394" spans="1:48" ht="21.95" customHeight="1" x14ac:dyDescent="0.2">
      <c r="A394" s="104"/>
      <c r="B394" s="31">
        <v>42937</v>
      </c>
      <c r="C394" s="334"/>
      <c r="D394" s="334"/>
      <c r="E394" s="334"/>
      <c r="F394" s="334"/>
      <c r="G394" s="334"/>
      <c r="H394" s="334"/>
      <c r="I394" s="70">
        <f t="shared" si="321"/>
        <v>0</v>
      </c>
      <c r="J394" s="70">
        <f t="shared" si="322"/>
        <v>0</v>
      </c>
      <c r="K394" s="55"/>
      <c r="L394" s="56"/>
      <c r="M394" s="57"/>
      <c r="N394" s="58"/>
      <c r="O394" s="59"/>
      <c r="P394" s="60"/>
      <c r="Q394" s="132"/>
      <c r="R394" s="61"/>
      <c r="S394" s="62"/>
      <c r="T394" s="63"/>
      <c r="U394" s="64"/>
      <c r="V394" s="65"/>
      <c r="W394" s="66"/>
      <c r="X394" s="67"/>
      <c r="Y394" s="68"/>
      <c r="Z394" s="67"/>
      <c r="AA394" s="68"/>
      <c r="AB394" s="67"/>
      <c r="AC394" s="69"/>
      <c r="AD394" s="26"/>
      <c r="AE394" s="26"/>
      <c r="AF394" s="26"/>
      <c r="AG394" s="26"/>
      <c r="AH394" s="26"/>
      <c r="AI394" s="91"/>
      <c r="AJ394" s="26"/>
      <c r="AK394" s="26"/>
      <c r="AL394" s="26"/>
      <c r="AM394" s="26"/>
      <c r="AN394" s="26"/>
      <c r="AO394" s="286">
        <f t="shared" si="323"/>
        <v>0</v>
      </c>
      <c r="AP394" s="294">
        <f t="shared" si="323"/>
        <v>0</v>
      </c>
      <c r="AQ394" s="302">
        <f t="shared" si="323"/>
        <v>0</v>
      </c>
      <c r="AR394" s="310">
        <f t="shared" si="323"/>
        <v>0</v>
      </c>
      <c r="AS394" s="272">
        <f>((((K394*VÁHY!$B$7)+(L394*VÁHY!$C$7)+(M394*VÁHY!$D$7)+(N394*VÁHY!$E$7)+(O394*VÁHY!$F$7)+(P394*VÁHY!$G$7))*VÁHY!$H$7)+((R394*VÁHY!$I$7)+(S394*VÁHY!$J$7)+(T394*VÁHY!$K$7)+(U394*VÁHY!$L$7)+(V394*VÁHY!$M$7)+(W394*VÁHY!$N$7))+(X394*VÁHY!$O$7+Y394*VÁHY!$P$7+Z394*VÁHY!$Q$7+AA394*VÁHY!$R$7+AB394*VÁHY!$S$7+AC394*VÁHY!$T$7)+(AD394*VÁHY!$U$7+AE394*VÁHY!$V$7+AG394*VÁHY!$X$7+AH394*VÁHY!$Y$7))*(1+(AM394*VÁHY!$AD$7))+(AJ394*VÁHY!$AA$7)</f>
        <v>0</v>
      </c>
      <c r="AT394" s="273">
        <f>AS394+AS393+AS392</f>
        <v>0</v>
      </c>
      <c r="AU394" s="272">
        <f t="shared" ref="AU394:AU396" si="324">AS394+AS393+AS392+AS391+AS390</f>
        <v>0</v>
      </c>
      <c r="AV394" s="272">
        <f>AS394+AS393+AS392+AS391+AS390+AS386+AS385</f>
        <v>0</v>
      </c>
    </row>
    <row r="395" spans="1:48" ht="21.95" customHeight="1" x14ac:dyDescent="0.2">
      <c r="A395" s="104"/>
      <c r="B395" s="31">
        <v>42938</v>
      </c>
      <c r="C395" s="334"/>
      <c r="D395" s="334"/>
      <c r="E395" s="334"/>
      <c r="F395" s="334"/>
      <c r="G395" s="334"/>
      <c r="H395" s="334"/>
      <c r="I395" s="70">
        <f t="shared" si="321"/>
        <v>0</v>
      </c>
      <c r="J395" s="70">
        <f t="shared" si="322"/>
        <v>0</v>
      </c>
      <c r="K395" s="55"/>
      <c r="L395" s="56"/>
      <c r="M395" s="57"/>
      <c r="N395" s="58"/>
      <c r="O395" s="59"/>
      <c r="P395" s="60"/>
      <c r="Q395" s="132"/>
      <c r="R395" s="61"/>
      <c r="S395" s="62"/>
      <c r="T395" s="63"/>
      <c r="U395" s="64"/>
      <c r="V395" s="65"/>
      <c r="W395" s="66"/>
      <c r="X395" s="67"/>
      <c r="Y395" s="68"/>
      <c r="Z395" s="67"/>
      <c r="AA395" s="68"/>
      <c r="AB395" s="67"/>
      <c r="AC395" s="69"/>
      <c r="AD395" s="26"/>
      <c r="AE395" s="26"/>
      <c r="AF395" s="26"/>
      <c r="AG395" s="26"/>
      <c r="AH395" s="26"/>
      <c r="AI395" s="91"/>
      <c r="AJ395" s="26"/>
      <c r="AK395" s="26"/>
      <c r="AL395" s="26"/>
      <c r="AM395" s="26"/>
      <c r="AN395" s="26"/>
      <c r="AO395" s="286">
        <f t="shared" si="323"/>
        <v>0</v>
      </c>
      <c r="AP395" s="294">
        <f t="shared" si="323"/>
        <v>0</v>
      </c>
      <c r="AQ395" s="302">
        <f t="shared" si="323"/>
        <v>0</v>
      </c>
      <c r="AR395" s="310">
        <f t="shared" si="323"/>
        <v>0</v>
      </c>
      <c r="AS395" s="272">
        <f>((((K395*VÁHY!$B$7)+(L395*VÁHY!$C$7)+(M395*VÁHY!$D$7)+(N395*VÁHY!$E$7)+(O395*VÁHY!$F$7)+(P395*VÁHY!$G$7))*VÁHY!$H$7)+((R395*VÁHY!$I$7)+(S395*VÁHY!$J$7)+(T395*VÁHY!$K$7)+(U395*VÁHY!$L$7)+(V395*VÁHY!$M$7)+(W395*VÁHY!$N$7))+(X395*VÁHY!$O$7+Y395*VÁHY!$P$7+Z395*VÁHY!$Q$7+AA395*VÁHY!$R$7+AB395*VÁHY!$S$7+AC395*VÁHY!$T$7)+(AD395*VÁHY!$U$7+AE395*VÁHY!$V$7+AG395*VÁHY!$X$7+AH395*VÁHY!$Y$7))*(1+(AM395*VÁHY!$AD$7))+(AJ395*VÁHY!$AA$7)</f>
        <v>0</v>
      </c>
      <c r="AT395" s="273">
        <f>AS395+AS394+AS393</f>
        <v>0</v>
      </c>
      <c r="AU395" s="272">
        <f t="shared" si="324"/>
        <v>0</v>
      </c>
      <c r="AV395" s="272">
        <f>AS395+AS394+AS393+AS392+AS391+AS390+AS386</f>
        <v>0</v>
      </c>
    </row>
    <row r="396" spans="1:48" ht="21.95" customHeight="1" thickBot="1" x14ac:dyDescent="0.25">
      <c r="A396" s="104"/>
      <c r="B396" s="30">
        <v>42939</v>
      </c>
      <c r="C396" s="335"/>
      <c r="D396" s="335"/>
      <c r="E396" s="335"/>
      <c r="F396" s="334"/>
      <c r="G396" s="334"/>
      <c r="H396" s="334"/>
      <c r="I396" s="70">
        <f t="shared" si="321"/>
        <v>0</v>
      </c>
      <c r="J396" s="70">
        <f t="shared" si="322"/>
        <v>0</v>
      </c>
      <c r="K396" s="55"/>
      <c r="L396" s="56"/>
      <c r="M396" s="57"/>
      <c r="N396" s="58"/>
      <c r="O396" s="59"/>
      <c r="P396" s="60"/>
      <c r="Q396" s="132"/>
      <c r="R396" s="61"/>
      <c r="S396" s="62"/>
      <c r="T396" s="63"/>
      <c r="U396" s="64"/>
      <c r="V396" s="65"/>
      <c r="W396" s="66"/>
      <c r="X396" s="67"/>
      <c r="Y396" s="68"/>
      <c r="Z396" s="67"/>
      <c r="AA396" s="68"/>
      <c r="AB396" s="67"/>
      <c r="AC396" s="69"/>
      <c r="AD396" s="26"/>
      <c r="AE396" s="26"/>
      <c r="AF396" s="26"/>
      <c r="AG396" s="26"/>
      <c r="AH396" s="26"/>
      <c r="AI396" s="91"/>
      <c r="AJ396" s="26"/>
      <c r="AK396" s="26"/>
      <c r="AL396" s="26"/>
      <c r="AM396" s="26"/>
      <c r="AN396" s="26"/>
      <c r="AO396" s="286">
        <f t="shared" si="323"/>
        <v>0</v>
      </c>
      <c r="AP396" s="294">
        <f t="shared" si="323"/>
        <v>0</v>
      </c>
      <c r="AQ396" s="302">
        <f t="shared" si="323"/>
        <v>0</v>
      </c>
      <c r="AR396" s="310">
        <f t="shared" si="323"/>
        <v>0</v>
      </c>
      <c r="AS396" s="272">
        <f>((((K396*VÁHY!$B$7)+(L396*VÁHY!$C$7)+(M396*VÁHY!$D$7)+(N396*VÁHY!$E$7)+(O396*VÁHY!$F$7)+(P396*VÁHY!$G$7))*VÁHY!$H$7)+((R396*VÁHY!$I$7)+(S396*VÁHY!$J$7)+(T396*VÁHY!$K$7)+(U396*VÁHY!$L$7)+(V396*VÁHY!$M$7)+(W396*VÁHY!$N$7))+(X396*VÁHY!$O$7+Y396*VÁHY!$P$7+Z396*VÁHY!$Q$7+AA396*VÁHY!$R$7+AB396*VÁHY!$S$7+AC396*VÁHY!$T$7)+(AD396*VÁHY!$U$7+AE396*VÁHY!$V$7+AG396*VÁHY!$X$7+AH396*VÁHY!$Y$7))*(1+(AM396*VÁHY!$AD$7))+(AJ396*VÁHY!$AA$7)</f>
        <v>0</v>
      </c>
      <c r="AT396" s="273">
        <f>AS396+AS395+AS394</f>
        <v>0</v>
      </c>
      <c r="AU396" s="272">
        <f t="shared" si="324"/>
        <v>0</v>
      </c>
      <c r="AV396" s="272">
        <f t="shared" ref="AV396" si="325">AS396+AS395+AS394+AS393+AS392+AS391+AS390</f>
        <v>0</v>
      </c>
    </row>
    <row r="397" spans="1:48" ht="14.25" thickTop="1" thickBot="1" x14ac:dyDescent="0.25">
      <c r="A397" s="105"/>
      <c r="B397" s="106"/>
      <c r="C397" s="114" t="e">
        <f>(L389+M389+N389+S389+T389+U389)/J389</f>
        <v>#DIV/0!</v>
      </c>
      <c r="D397" s="107" t="e">
        <f>(O389+P389+V389+W389+Y389+AA389)/(K389+L389+M389+N389+O389+P389+R389+S389+T389+U389+V389+W389+X389+Y389+Z389+AA389+AB389+AC389)</f>
        <v>#DIV/0!</v>
      </c>
      <c r="E397" s="108" t="e">
        <f>(K389+L389+M389+N389+O389+P389)/J389</f>
        <v>#DIV/0!</v>
      </c>
      <c r="F397" s="109" t="e">
        <f>1-J389/I389</f>
        <v>#DIV/0!</v>
      </c>
      <c r="G397" s="125" t="e">
        <f>Q389/J389</f>
        <v>#DIV/0!</v>
      </c>
      <c r="H397" s="127">
        <f>I389/(MAKROPLAN!E41)</f>
        <v>0</v>
      </c>
      <c r="I397" s="110"/>
      <c r="J397" s="111"/>
      <c r="K397" s="111"/>
      <c r="L397" s="111"/>
      <c r="M397" s="111"/>
      <c r="N397" s="111"/>
      <c r="O397" s="110"/>
      <c r="P397" s="111"/>
      <c r="Q397" s="111"/>
      <c r="R397" s="111"/>
      <c r="S397" s="111"/>
      <c r="T397" s="111"/>
      <c r="U397" s="111"/>
      <c r="V397" s="110"/>
      <c r="W397" s="111"/>
      <c r="X397" s="111"/>
      <c r="Y397" s="111"/>
      <c r="Z397" s="111"/>
      <c r="AA397" s="111"/>
      <c r="AB397" s="110"/>
      <c r="AC397" s="111"/>
      <c r="AD397" s="111"/>
      <c r="AE397" s="111"/>
      <c r="AF397" s="111"/>
      <c r="AG397" s="111"/>
      <c r="AH397" s="111"/>
      <c r="AI397" s="111"/>
      <c r="AJ397" s="111"/>
      <c r="AK397" s="111"/>
      <c r="AL397" s="111"/>
      <c r="AM397" s="111"/>
    </row>
    <row r="398" spans="1:48" ht="13.5" thickTop="1" x14ac:dyDescent="0.2">
      <c r="A398" s="112"/>
      <c r="B398" s="106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3"/>
      <c r="AH398" s="113"/>
      <c r="AI398" s="113"/>
      <c r="AJ398" s="113"/>
      <c r="AK398" s="113"/>
      <c r="AL398" s="113"/>
      <c r="AM398" s="113"/>
    </row>
    <row r="399" spans="1:48" ht="20.25" x14ac:dyDescent="0.2">
      <c r="A399" s="100"/>
      <c r="B399" s="12"/>
      <c r="C399" s="355" t="s">
        <v>144</v>
      </c>
      <c r="D399" s="355"/>
      <c r="E399" s="355"/>
      <c r="F399" s="355" t="s">
        <v>74</v>
      </c>
      <c r="G399" s="355"/>
      <c r="H399" s="355"/>
      <c r="I399" s="70">
        <f>(K399+L399+M399+N399+O399+P399+R399+S399+T399+U399+V399+W399+AD399+AE399+AG399+(AH399/4)+X399+Y399+Z399+AA399+AB399+AC399)</f>
        <v>0</v>
      </c>
      <c r="J399" s="70">
        <f>(K399+L399+M399+N399+O399+P399+R399+S399+T399+U399+V399+W399)</f>
        <v>0</v>
      </c>
      <c r="K399" s="71">
        <f t="shared" ref="K399:AJ399" si="326">SUM(K400:K406)/60</f>
        <v>0</v>
      </c>
      <c r="L399" s="72">
        <f t="shared" si="326"/>
        <v>0</v>
      </c>
      <c r="M399" s="73">
        <f t="shared" si="326"/>
        <v>0</v>
      </c>
      <c r="N399" s="74">
        <f t="shared" si="326"/>
        <v>0</v>
      </c>
      <c r="O399" s="75">
        <f t="shared" si="326"/>
        <v>0</v>
      </c>
      <c r="P399" s="76">
        <f t="shared" si="326"/>
        <v>0</v>
      </c>
      <c r="Q399" s="130">
        <f t="shared" si="326"/>
        <v>0</v>
      </c>
      <c r="R399" s="77">
        <f t="shared" si="326"/>
        <v>0</v>
      </c>
      <c r="S399" s="78">
        <f t="shared" si="326"/>
        <v>0</v>
      </c>
      <c r="T399" s="79">
        <f t="shared" si="326"/>
        <v>0</v>
      </c>
      <c r="U399" s="80">
        <f t="shared" si="326"/>
        <v>0</v>
      </c>
      <c r="V399" s="81">
        <f t="shared" si="326"/>
        <v>0</v>
      </c>
      <c r="W399" s="82">
        <f t="shared" si="326"/>
        <v>0</v>
      </c>
      <c r="X399" s="83">
        <f t="shared" si="326"/>
        <v>0</v>
      </c>
      <c r="Y399" s="84">
        <f t="shared" si="326"/>
        <v>0</v>
      </c>
      <c r="Z399" s="83">
        <f t="shared" si="326"/>
        <v>0</v>
      </c>
      <c r="AA399" s="84">
        <f t="shared" si="326"/>
        <v>0</v>
      </c>
      <c r="AB399" s="83">
        <f t="shared" si="326"/>
        <v>0</v>
      </c>
      <c r="AC399" s="85">
        <f t="shared" si="326"/>
        <v>0</v>
      </c>
      <c r="AD399" s="86">
        <f t="shared" si="326"/>
        <v>0</v>
      </c>
      <c r="AE399" s="86">
        <f t="shared" si="326"/>
        <v>0</v>
      </c>
      <c r="AF399" s="86">
        <f t="shared" si="326"/>
        <v>0</v>
      </c>
      <c r="AG399" s="86">
        <f t="shared" si="326"/>
        <v>0</v>
      </c>
      <c r="AH399" s="86">
        <f t="shared" si="326"/>
        <v>0</v>
      </c>
      <c r="AI399" s="89">
        <f t="shared" si="326"/>
        <v>0</v>
      </c>
      <c r="AJ399" s="86">
        <f t="shared" si="326"/>
        <v>0</v>
      </c>
      <c r="AK399" s="24">
        <f t="shared" ref="AK399" si="327">SUM(AK400:AK406)</f>
        <v>0</v>
      </c>
      <c r="AL399" s="24">
        <f t="shared" ref="AL399:AN399" si="328">SUM(AL400:AL406)</f>
        <v>0</v>
      </c>
      <c r="AM399" s="24">
        <f t="shared" si="328"/>
        <v>0</v>
      </c>
      <c r="AN399" s="24">
        <f t="shared" si="328"/>
        <v>0</v>
      </c>
      <c r="AO399" s="280">
        <f>VÁHY!$AF$7</f>
        <v>2.5714285714285716</v>
      </c>
      <c r="AP399" s="291">
        <f>VÁHY!$AG$7</f>
        <v>6.7499999999999991</v>
      </c>
      <c r="AQ399" s="299">
        <f>VÁHY!$AH$7</f>
        <v>9.6428571428571406</v>
      </c>
      <c r="AR399" s="307">
        <f>VÁHY!$AI$7</f>
        <v>11.25</v>
      </c>
    </row>
    <row r="400" spans="1:48" ht="21.95" customHeight="1" x14ac:dyDescent="0.2">
      <c r="A400" s="103"/>
      <c r="B400" s="30">
        <v>42940</v>
      </c>
      <c r="C400" s="334"/>
      <c r="D400" s="334"/>
      <c r="E400" s="334"/>
      <c r="F400" s="334"/>
      <c r="G400" s="334"/>
      <c r="H400" s="334"/>
      <c r="I400" s="70">
        <f t="shared" ref="I400:I406" si="329">(K400+L400+M400+N400+O400+P400+R400+S400+T400+U400+V400+W400+AD400+AE400+AG400+(AH400/4)+X400+Y400+Z400+AA400+AB400+AC400)/60</f>
        <v>0</v>
      </c>
      <c r="J400" s="70">
        <f t="shared" ref="J400:J406" si="330">(K400+L400+M400+N400+O400+P400+R400+S400+T400+U400+V400+W400)/60</f>
        <v>0</v>
      </c>
      <c r="K400" s="40"/>
      <c r="L400" s="41"/>
      <c r="M400" s="42"/>
      <c r="N400" s="43"/>
      <c r="O400" s="44"/>
      <c r="P400" s="45"/>
      <c r="Q400" s="131"/>
      <c r="R400" s="46"/>
      <c r="S400" s="47"/>
      <c r="T400" s="48"/>
      <c r="U400" s="49"/>
      <c r="V400" s="50"/>
      <c r="W400" s="51"/>
      <c r="X400" s="52"/>
      <c r="Y400" s="53"/>
      <c r="Z400" s="52"/>
      <c r="AA400" s="53"/>
      <c r="AB400" s="52"/>
      <c r="AC400" s="54"/>
      <c r="AD400" s="25"/>
      <c r="AE400" s="25"/>
      <c r="AF400" s="25"/>
      <c r="AG400" s="25"/>
      <c r="AH400" s="25"/>
      <c r="AI400" s="90"/>
      <c r="AJ400" s="25"/>
      <c r="AK400" s="25"/>
      <c r="AL400" s="25"/>
      <c r="AM400" s="25"/>
      <c r="AN400" s="25"/>
      <c r="AO400" s="286">
        <f t="shared" ref="AO400:AR406" si="331">AS400/60</f>
        <v>0</v>
      </c>
      <c r="AP400" s="294">
        <f t="shared" si="331"/>
        <v>0</v>
      </c>
      <c r="AQ400" s="302">
        <f t="shared" si="331"/>
        <v>0</v>
      </c>
      <c r="AR400" s="310">
        <f t="shared" si="331"/>
        <v>0</v>
      </c>
      <c r="AS400" s="272">
        <f>((((K400*VÁHY!$B$7)+(L400*VÁHY!$C$7)+(M400*VÁHY!$D$7)+(N400*VÁHY!$E$7)+(O400*VÁHY!$F$7)+(P400*VÁHY!$G$7))*VÁHY!$H$7)+((R400*VÁHY!$I$7)+(S400*VÁHY!$J$7)+(T400*VÁHY!$K$7)+(U400*VÁHY!$L$7)+(V400*VÁHY!$M$7)+(W400*VÁHY!$N$7))+(X400*VÁHY!$O$7+Y400*VÁHY!$P$7+Z400*VÁHY!$Q$7+AA400*VÁHY!$R$7+AB400*VÁHY!$S$7+AC400*VÁHY!$T$7)+(AD400*VÁHY!$U$7+AE400*VÁHY!$V$7+AG400*VÁHY!$X$7+AH400*VÁHY!$Y$7))*(1+(AM400*VÁHY!$AD$7))+(AJ400*VÁHY!$AA$7)</f>
        <v>0</v>
      </c>
      <c r="AT400" s="272">
        <f>AS400+AS396+AS395</f>
        <v>0</v>
      </c>
      <c r="AU400" s="272">
        <f>AS400+AS396+AS395+AS394+AS393</f>
        <v>0</v>
      </c>
      <c r="AV400" s="272">
        <f>AS400+AS396+AS395+AS394+AS393+AS392+AS391</f>
        <v>0</v>
      </c>
    </row>
    <row r="401" spans="1:48" ht="21.95" customHeight="1" x14ac:dyDescent="0.2">
      <c r="A401" s="104"/>
      <c r="B401" s="31">
        <v>42941</v>
      </c>
      <c r="C401" s="334"/>
      <c r="D401" s="334"/>
      <c r="E401" s="334"/>
      <c r="F401" s="334"/>
      <c r="G401" s="334"/>
      <c r="H401" s="334"/>
      <c r="I401" s="70">
        <f t="shared" si="329"/>
        <v>0</v>
      </c>
      <c r="J401" s="70">
        <f t="shared" si="330"/>
        <v>0</v>
      </c>
      <c r="K401" s="55"/>
      <c r="L401" s="56"/>
      <c r="M401" s="57"/>
      <c r="N401" s="58"/>
      <c r="O401" s="59"/>
      <c r="P401" s="60"/>
      <c r="Q401" s="132"/>
      <c r="R401" s="61"/>
      <c r="S401" s="62"/>
      <c r="T401" s="63"/>
      <c r="U401" s="64"/>
      <c r="V401" s="65"/>
      <c r="W401" s="66"/>
      <c r="X401" s="67"/>
      <c r="Y401" s="68"/>
      <c r="Z401" s="67"/>
      <c r="AA401" s="68"/>
      <c r="AB401" s="67"/>
      <c r="AC401" s="69"/>
      <c r="AD401" s="26"/>
      <c r="AE401" s="26"/>
      <c r="AF401" s="26"/>
      <c r="AG401" s="26"/>
      <c r="AH401" s="26"/>
      <c r="AI401" s="91"/>
      <c r="AJ401" s="26"/>
      <c r="AK401" s="26"/>
      <c r="AL401" s="26"/>
      <c r="AM401" s="26"/>
      <c r="AN401" s="26"/>
      <c r="AO401" s="286">
        <f t="shared" si="331"/>
        <v>0</v>
      </c>
      <c r="AP401" s="294">
        <f t="shared" si="331"/>
        <v>0</v>
      </c>
      <c r="AQ401" s="302">
        <f t="shared" si="331"/>
        <v>0</v>
      </c>
      <c r="AR401" s="310">
        <f t="shared" si="331"/>
        <v>0</v>
      </c>
      <c r="AS401" s="272">
        <f>((((K401*VÁHY!$B$7)+(L401*VÁHY!$C$7)+(M401*VÁHY!$D$7)+(N401*VÁHY!$E$7)+(O401*VÁHY!$F$7)+(P401*VÁHY!$G$7))*VÁHY!$H$7)+((R401*VÁHY!$I$7)+(S401*VÁHY!$J$7)+(T401*VÁHY!$K$7)+(U401*VÁHY!$L$7)+(V401*VÁHY!$M$7)+(W401*VÁHY!$N$7))+(X401*VÁHY!$O$7+Y401*VÁHY!$P$7+Z401*VÁHY!$Q$7+AA401*VÁHY!$R$7+AB401*VÁHY!$S$7+AC401*VÁHY!$T$7)+(AD401*VÁHY!$U$7+AE401*VÁHY!$V$7+AG401*VÁHY!$X$7+AH401*VÁHY!$Y$7))*(1+(AM401*VÁHY!$AD$7))+(AJ401*VÁHY!$AA$7)</f>
        <v>0</v>
      </c>
      <c r="AT401" s="273">
        <f>AS401+AS400+AS396</f>
        <v>0</v>
      </c>
      <c r="AU401" s="272">
        <f>AS401+AS400+AS396+AS395+AS394</f>
        <v>0</v>
      </c>
      <c r="AV401" s="272">
        <f>AS401+AS400+AS396+AS395+AS394+AS393+AS392</f>
        <v>0</v>
      </c>
    </row>
    <row r="402" spans="1:48" ht="21.95" customHeight="1" x14ac:dyDescent="0.2">
      <c r="A402" s="104"/>
      <c r="B402" s="31">
        <v>42942</v>
      </c>
      <c r="C402" s="334"/>
      <c r="D402" s="334"/>
      <c r="E402" s="334"/>
      <c r="F402" s="334"/>
      <c r="G402" s="334"/>
      <c r="H402" s="334"/>
      <c r="I402" s="70">
        <f t="shared" si="329"/>
        <v>0</v>
      </c>
      <c r="J402" s="70">
        <f t="shared" si="330"/>
        <v>0</v>
      </c>
      <c r="K402" s="55"/>
      <c r="L402" s="56"/>
      <c r="M402" s="57"/>
      <c r="N402" s="58"/>
      <c r="O402" s="59"/>
      <c r="P402" s="60"/>
      <c r="Q402" s="132"/>
      <c r="R402" s="61"/>
      <c r="S402" s="62"/>
      <c r="T402" s="63"/>
      <c r="U402" s="64"/>
      <c r="V402" s="65"/>
      <c r="W402" s="66"/>
      <c r="X402" s="67"/>
      <c r="Y402" s="68"/>
      <c r="Z402" s="67"/>
      <c r="AA402" s="68"/>
      <c r="AB402" s="67"/>
      <c r="AC402" s="69"/>
      <c r="AD402" s="26"/>
      <c r="AE402" s="26"/>
      <c r="AF402" s="26"/>
      <c r="AG402" s="26"/>
      <c r="AH402" s="26"/>
      <c r="AI402" s="91"/>
      <c r="AJ402" s="26"/>
      <c r="AK402" s="26"/>
      <c r="AL402" s="26"/>
      <c r="AM402" s="26"/>
      <c r="AN402" s="26"/>
      <c r="AO402" s="286">
        <f t="shared" si="331"/>
        <v>0</v>
      </c>
      <c r="AP402" s="294">
        <f t="shared" si="331"/>
        <v>0</v>
      </c>
      <c r="AQ402" s="302">
        <f t="shared" si="331"/>
        <v>0</v>
      </c>
      <c r="AR402" s="310">
        <f t="shared" si="331"/>
        <v>0</v>
      </c>
      <c r="AS402" s="272">
        <f>((((K402*VÁHY!$B$7)+(L402*VÁHY!$C$7)+(M402*VÁHY!$D$7)+(N402*VÁHY!$E$7)+(O402*VÁHY!$F$7)+(P402*VÁHY!$G$7))*VÁHY!$H$7)+((R402*VÁHY!$I$7)+(S402*VÁHY!$J$7)+(T402*VÁHY!$K$7)+(U402*VÁHY!$L$7)+(V402*VÁHY!$M$7)+(W402*VÁHY!$N$7))+(X402*VÁHY!$O$7+Y402*VÁHY!$P$7+Z402*VÁHY!$Q$7+AA402*VÁHY!$R$7+AB402*VÁHY!$S$7+AC402*VÁHY!$T$7)+(AD402*VÁHY!$U$7+AE402*VÁHY!$V$7+AG402*VÁHY!$X$7+AH402*VÁHY!$Y$7))*(1+(AM402*VÁHY!$AD$7))+(AJ402*VÁHY!$AA$7)</f>
        <v>0</v>
      </c>
      <c r="AT402" s="273">
        <f>AS402+AS401+AS400</f>
        <v>0</v>
      </c>
      <c r="AU402" s="272">
        <f>AS402+AS401+AS400+AS396+AS395</f>
        <v>0</v>
      </c>
      <c r="AV402" s="272">
        <f>AS402+AS401+AS400+AS396+AS395+AS394+AS393</f>
        <v>0</v>
      </c>
    </row>
    <row r="403" spans="1:48" ht="21.95" customHeight="1" x14ac:dyDescent="0.2">
      <c r="A403" s="104"/>
      <c r="B403" s="30">
        <v>42943</v>
      </c>
      <c r="C403" s="334"/>
      <c r="D403" s="334"/>
      <c r="E403" s="334"/>
      <c r="F403" s="334"/>
      <c r="G403" s="334"/>
      <c r="H403" s="334"/>
      <c r="I403" s="70">
        <f t="shared" si="329"/>
        <v>0</v>
      </c>
      <c r="J403" s="70">
        <f t="shared" si="330"/>
        <v>0</v>
      </c>
      <c r="K403" s="55"/>
      <c r="L403" s="56"/>
      <c r="M403" s="57"/>
      <c r="N403" s="58"/>
      <c r="O403" s="59"/>
      <c r="P403" s="60"/>
      <c r="Q403" s="132"/>
      <c r="R403" s="61"/>
      <c r="S403" s="62"/>
      <c r="T403" s="63"/>
      <c r="U403" s="64"/>
      <c r="V403" s="65"/>
      <c r="W403" s="66"/>
      <c r="X403" s="67"/>
      <c r="Y403" s="68"/>
      <c r="Z403" s="67"/>
      <c r="AA403" s="68"/>
      <c r="AB403" s="67"/>
      <c r="AC403" s="69"/>
      <c r="AD403" s="26"/>
      <c r="AE403" s="26"/>
      <c r="AF403" s="26"/>
      <c r="AG403" s="26"/>
      <c r="AH403" s="26"/>
      <c r="AI403" s="91"/>
      <c r="AJ403" s="26"/>
      <c r="AK403" s="26"/>
      <c r="AL403" s="26"/>
      <c r="AM403" s="26"/>
      <c r="AN403" s="26"/>
      <c r="AO403" s="286">
        <f t="shared" si="331"/>
        <v>0</v>
      </c>
      <c r="AP403" s="294">
        <f t="shared" si="331"/>
        <v>0</v>
      </c>
      <c r="AQ403" s="302">
        <f t="shared" si="331"/>
        <v>0</v>
      </c>
      <c r="AR403" s="310">
        <f t="shared" si="331"/>
        <v>0</v>
      </c>
      <c r="AS403" s="272">
        <f>((((K403*VÁHY!$B$7)+(L403*VÁHY!$C$7)+(M403*VÁHY!$D$7)+(N403*VÁHY!$E$7)+(O403*VÁHY!$F$7)+(P403*VÁHY!$G$7))*VÁHY!$H$7)+((R403*VÁHY!$I$7)+(S403*VÁHY!$J$7)+(T403*VÁHY!$K$7)+(U403*VÁHY!$L$7)+(V403*VÁHY!$M$7)+(W403*VÁHY!$N$7))+(X403*VÁHY!$O$7+Y403*VÁHY!$P$7+Z403*VÁHY!$Q$7+AA403*VÁHY!$R$7+AB403*VÁHY!$S$7+AC403*VÁHY!$T$7)+(AD403*VÁHY!$U$7+AE403*VÁHY!$V$7+AG403*VÁHY!$X$7+AH403*VÁHY!$Y$7))*(1+(AM403*VÁHY!$AD$7))+(AJ403*VÁHY!$AA$7)</f>
        <v>0</v>
      </c>
      <c r="AT403" s="273">
        <f>AS403+AS402+AS401</f>
        <v>0</v>
      </c>
      <c r="AU403" s="272">
        <f>AS403+AS402+AS401+AS400+AS396</f>
        <v>0</v>
      </c>
      <c r="AV403" s="272">
        <f>AS403+AS402+AS401+AS400+AS396+AS395+AS394</f>
        <v>0</v>
      </c>
    </row>
    <row r="404" spans="1:48" ht="21.95" customHeight="1" x14ac:dyDescent="0.2">
      <c r="A404" s="104"/>
      <c r="B404" s="31">
        <v>42944</v>
      </c>
      <c r="C404" s="334"/>
      <c r="D404" s="334"/>
      <c r="E404" s="334"/>
      <c r="F404" s="334"/>
      <c r="G404" s="334"/>
      <c r="H404" s="334"/>
      <c r="I404" s="70">
        <f t="shared" si="329"/>
        <v>0</v>
      </c>
      <c r="J404" s="70">
        <f t="shared" si="330"/>
        <v>0</v>
      </c>
      <c r="K404" s="55"/>
      <c r="L404" s="56"/>
      <c r="M404" s="57"/>
      <c r="N404" s="58"/>
      <c r="O404" s="59"/>
      <c r="P404" s="60"/>
      <c r="Q404" s="132"/>
      <c r="R404" s="61"/>
      <c r="S404" s="62"/>
      <c r="T404" s="63"/>
      <c r="U404" s="64"/>
      <c r="V404" s="65"/>
      <c r="W404" s="66"/>
      <c r="X404" s="67"/>
      <c r="Y404" s="68"/>
      <c r="Z404" s="67"/>
      <c r="AA404" s="68"/>
      <c r="AB404" s="67"/>
      <c r="AC404" s="69"/>
      <c r="AD404" s="26"/>
      <c r="AE404" s="26"/>
      <c r="AF404" s="26"/>
      <c r="AG404" s="26"/>
      <c r="AH404" s="26"/>
      <c r="AI404" s="91"/>
      <c r="AJ404" s="26"/>
      <c r="AK404" s="26"/>
      <c r="AL404" s="26"/>
      <c r="AM404" s="26"/>
      <c r="AN404" s="26"/>
      <c r="AO404" s="286">
        <f t="shared" si="331"/>
        <v>0</v>
      </c>
      <c r="AP404" s="294">
        <f t="shared" si="331"/>
        <v>0</v>
      </c>
      <c r="AQ404" s="302">
        <f t="shared" si="331"/>
        <v>0</v>
      </c>
      <c r="AR404" s="310">
        <f t="shared" si="331"/>
        <v>0</v>
      </c>
      <c r="AS404" s="272">
        <f>((((K404*VÁHY!$B$7)+(L404*VÁHY!$C$7)+(M404*VÁHY!$D$7)+(N404*VÁHY!$E$7)+(O404*VÁHY!$F$7)+(P404*VÁHY!$G$7))*VÁHY!$H$7)+((R404*VÁHY!$I$7)+(S404*VÁHY!$J$7)+(T404*VÁHY!$K$7)+(U404*VÁHY!$L$7)+(V404*VÁHY!$M$7)+(W404*VÁHY!$N$7))+(X404*VÁHY!$O$7+Y404*VÁHY!$P$7+Z404*VÁHY!$Q$7+AA404*VÁHY!$R$7+AB404*VÁHY!$S$7+AC404*VÁHY!$T$7)+(AD404*VÁHY!$U$7+AE404*VÁHY!$V$7+AG404*VÁHY!$X$7+AH404*VÁHY!$Y$7))*(1+(AM404*VÁHY!$AD$7))+(AJ404*VÁHY!$AA$7)</f>
        <v>0</v>
      </c>
      <c r="AT404" s="273">
        <f>AS404+AS403+AS402</f>
        <v>0</v>
      </c>
      <c r="AU404" s="272">
        <f t="shared" ref="AU404:AU406" si="332">AS404+AS403+AS402+AS401+AS400</f>
        <v>0</v>
      </c>
      <c r="AV404" s="272">
        <f>AS404+AS403+AS402+AS401+AS400+AS396+AS395</f>
        <v>0</v>
      </c>
    </row>
    <row r="405" spans="1:48" ht="21.95" customHeight="1" x14ac:dyDescent="0.2">
      <c r="A405" s="104"/>
      <c r="B405" s="31">
        <v>42945</v>
      </c>
      <c r="C405" s="334"/>
      <c r="D405" s="334"/>
      <c r="E405" s="334"/>
      <c r="F405" s="334"/>
      <c r="G405" s="334"/>
      <c r="H405" s="334"/>
      <c r="I405" s="70">
        <f t="shared" si="329"/>
        <v>0</v>
      </c>
      <c r="J405" s="70">
        <f t="shared" si="330"/>
        <v>0</v>
      </c>
      <c r="K405" s="55"/>
      <c r="L405" s="56"/>
      <c r="M405" s="57"/>
      <c r="N405" s="58"/>
      <c r="O405" s="59"/>
      <c r="P405" s="60"/>
      <c r="Q405" s="132"/>
      <c r="R405" s="61"/>
      <c r="S405" s="62"/>
      <c r="T405" s="63"/>
      <c r="U405" s="64"/>
      <c r="V405" s="65"/>
      <c r="W405" s="66"/>
      <c r="X405" s="67"/>
      <c r="Y405" s="68"/>
      <c r="Z405" s="67"/>
      <c r="AA405" s="68"/>
      <c r="AB405" s="67"/>
      <c r="AC405" s="69"/>
      <c r="AD405" s="26"/>
      <c r="AE405" s="26"/>
      <c r="AF405" s="26"/>
      <c r="AG405" s="26"/>
      <c r="AH405" s="26"/>
      <c r="AI405" s="91"/>
      <c r="AJ405" s="26"/>
      <c r="AK405" s="26"/>
      <c r="AL405" s="26"/>
      <c r="AM405" s="26"/>
      <c r="AN405" s="26"/>
      <c r="AO405" s="286">
        <f t="shared" si="331"/>
        <v>0</v>
      </c>
      <c r="AP405" s="294">
        <f t="shared" si="331"/>
        <v>0</v>
      </c>
      <c r="AQ405" s="302">
        <f t="shared" si="331"/>
        <v>0</v>
      </c>
      <c r="AR405" s="310">
        <f t="shared" si="331"/>
        <v>0</v>
      </c>
      <c r="AS405" s="272">
        <f>((((K405*VÁHY!$B$7)+(L405*VÁHY!$C$7)+(M405*VÁHY!$D$7)+(N405*VÁHY!$E$7)+(O405*VÁHY!$F$7)+(P405*VÁHY!$G$7))*VÁHY!$H$7)+((R405*VÁHY!$I$7)+(S405*VÁHY!$J$7)+(T405*VÁHY!$K$7)+(U405*VÁHY!$L$7)+(V405*VÁHY!$M$7)+(W405*VÁHY!$N$7))+(X405*VÁHY!$O$7+Y405*VÁHY!$P$7+Z405*VÁHY!$Q$7+AA405*VÁHY!$R$7+AB405*VÁHY!$S$7+AC405*VÁHY!$T$7)+(AD405*VÁHY!$U$7+AE405*VÁHY!$V$7+AG405*VÁHY!$X$7+AH405*VÁHY!$Y$7))*(1+(AM405*VÁHY!$AD$7))+(AJ405*VÁHY!$AA$7)</f>
        <v>0</v>
      </c>
      <c r="AT405" s="273">
        <f>AS405+AS404+AS403</f>
        <v>0</v>
      </c>
      <c r="AU405" s="272">
        <f t="shared" si="332"/>
        <v>0</v>
      </c>
      <c r="AV405" s="272">
        <f>AS405+AS404+AS403+AS402+AS401+AS400+AS396</f>
        <v>0</v>
      </c>
    </row>
    <row r="406" spans="1:48" ht="21.95" customHeight="1" thickBot="1" x14ac:dyDescent="0.25">
      <c r="A406" s="104"/>
      <c r="B406" s="30">
        <v>42946</v>
      </c>
      <c r="C406" s="335"/>
      <c r="D406" s="335"/>
      <c r="E406" s="335"/>
      <c r="F406" s="334"/>
      <c r="G406" s="334"/>
      <c r="H406" s="334"/>
      <c r="I406" s="70">
        <f t="shared" si="329"/>
        <v>0</v>
      </c>
      <c r="J406" s="70">
        <f t="shared" si="330"/>
        <v>0</v>
      </c>
      <c r="K406" s="55"/>
      <c r="L406" s="56"/>
      <c r="M406" s="57"/>
      <c r="N406" s="58"/>
      <c r="O406" s="59"/>
      <c r="P406" s="60"/>
      <c r="Q406" s="132"/>
      <c r="R406" s="61"/>
      <c r="S406" s="62"/>
      <c r="T406" s="63"/>
      <c r="U406" s="64"/>
      <c r="V406" s="65"/>
      <c r="W406" s="66"/>
      <c r="X406" s="67"/>
      <c r="Y406" s="68"/>
      <c r="Z406" s="67"/>
      <c r="AA406" s="68"/>
      <c r="AB406" s="67"/>
      <c r="AC406" s="69"/>
      <c r="AD406" s="26"/>
      <c r="AE406" s="26"/>
      <c r="AF406" s="26"/>
      <c r="AG406" s="26"/>
      <c r="AH406" s="26"/>
      <c r="AI406" s="91"/>
      <c r="AJ406" s="26"/>
      <c r="AK406" s="26"/>
      <c r="AL406" s="26"/>
      <c r="AM406" s="26"/>
      <c r="AN406" s="26"/>
      <c r="AO406" s="286">
        <f t="shared" si="331"/>
        <v>0</v>
      </c>
      <c r="AP406" s="294">
        <f t="shared" si="331"/>
        <v>0</v>
      </c>
      <c r="AQ406" s="302">
        <f t="shared" si="331"/>
        <v>0</v>
      </c>
      <c r="AR406" s="310">
        <f t="shared" si="331"/>
        <v>0</v>
      </c>
      <c r="AS406" s="272">
        <f>((((K406*VÁHY!$B$7)+(L406*VÁHY!$C$7)+(M406*VÁHY!$D$7)+(N406*VÁHY!$E$7)+(O406*VÁHY!$F$7)+(P406*VÁHY!$G$7))*VÁHY!$H$7)+((R406*VÁHY!$I$7)+(S406*VÁHY!$J$7)+(T406*VÁHY!$K$7)+(U406*VÁHY!$L$7)+(V406*VÁHY!$M$7)+(W406*VÁHY!$N$7))+(X406*VÁHY!$O$7+Y406*VÁHY!$P$7+Z406*VÁHY!$Q$7+AA406*VÁHY!$R$7+AB406*VÁHY!$S$7+AC406*VÁHY!$T$7)+(AD406*VÁHY!$U$7+AE406*VÁHY!$V$7+AG406*VÁHY!$X$7+AH406*VÁHY!$Y$7))*(1+(AM406*VÁHY!$AD$7))+(AJ406*VÁHY!$AA$7)</f>
        <v>0</v>
      </c>
      <c r="AT406" s="273">
        <f>AS406+AS405+AS404</f>
        <v>0</v>
      </c>
      <c r="AU406" s="272">
        <f t="shared" si="332"/>
        <v>0</v>
      </c>
      <c r="AV406" s="272">
        <f t="shared" ref="AV406" si="333">AS406+AS405+AS404+AS403+AS402+AS401+AS400</f>
        <v>0</v>
      </c>
    </row>
    <row r="407" spans="1:48" ht="14.25" thickTop="1" thickBot="1" x14ac:dyDescent="0.25">
      <c r="A407" s="105"/>
      <c r="B407" s="106"/>
      <c r="C407" s="114" t="e">
        <f>(L399+M399+N399+S399+T399+U399)/J399</f>
        <v>#DIV/0!</v>
      </c>
      <c r="D407" s="107" t="e">
        <f>(O399+P399+V399+W399+Y399+AA399)/(K399+L399+M399+N399+O399+P399+R399+S399+T399+U399+V399+W399+X399+Y399+Z399+AA399+AB399+AC399)</f>
        <v>#DIV/0!</v>
      </c>
      <c r="E407" s="108" t="e">
        <f>(K399+L399+M399+N399+O399+P399)/J399</f>
        <v>#DIV/0!</v>
      </c>
      <c r="F407" s="109" t="e">
        <f>1-J399/I399</f>
        <v>#DIV/0!</v>
      </c>
      <c r="G407" s="125" t="e">
        <f>Q399/J399</f>
        <v>#DIV/0!</v>
      </c>
      <c r="H407" s="127">
        <f>I399/(MAKROPLAN!E42)</f>
        <v>0</v>
      </c>
      <c r="I407" s="110"/>
      <c r="J407" s="111"/>
      <c r="K407" s="111"/>
      <c r="L407" s="111"/>
      <c r="M407" s="111"/>
      <c r="N407" s="111"/>
      <c r="O407" s="110"/>
      <c r="P407" s="111"/>
      <c r="Q407" s="111"/>
      <c r="R407" s="111"/>
      <c r="S407" s="111"/>
      <c r="T407" s="111"/>
      <c r="U407" s="111"/>
      <c r="V407" s="110"/>
      <c r="W407" s="111"/>
      <c r="X407" s="111"/>
      <c r="Y407" s="111"/>
      <c r="Z407" s="111"/>
      <c r="AA407" s="111"/>
      <c r="AB407" s="110"/>
      <c r="AC407" s="111"/>
      <c r="AD407" s="111"/>
      <c r="AE407" s="111"/>
      <c r="AF407" s="111"/>
      <c r="AG407" s="111"/>
      <c r="AH407" s="111"/>
      <c r="AI407" s="111"/>
      <c r="AJ407" s="111"/>
      <c r="AK407" s="111"/>
      <c r="AL407" s="111"/>
      <c r="AM407" s="111"/>
    </row>
    <row r="408" spans="1:48" ht="13.5" thickTop="1" x14ac:dyDescent="0.2">
      <c r="A408" s="112"/>
      <c r="B408" s="106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  <c r="AD408" s="113"/>
      <c r="AE408" s="113"/>
      <c r="AF408" s="113"/>
      <c r="AG408" s="113"/>
      <c r="AH408" s="113"/>
      <c r="AI408" s="113"/>
      <c r="AJ408" s="113"/>
      <c r="AK408" s="113"/>
      <c r="AL408" s="113"/>
      <c r="AM408" s="113"/>
    </row>
    <row r="409" spans="1:48" ht="20.25" x14ac:dyDescent="0.2">
      <c r="A409" s="100"/>
      <c r="B409" s="12"/>
      <c r="C409" s="355" t="s">
        <v>144</v>
      </c>
      <c r="D409" s="355"/>
      <c r="E409" s="355"/>
      <c r="F409" s="355" t="s">
        <v>73</v>
      </c>
      <c r="G409" s="355"/>
      <c r="H409" s="355"/>
      <c r="I409" s="70">
        <f>(K409+L409+M409+N409+O409+P409+R409+S409+T409+U409+V409+W409+AD409+AE409+AG409+(AH409/4)+X409+Y409+Z409+AA409+AB409+AC409)</f>
        <v>0</v>
      </c>
      <c r="J409" s="70">
        <f>(K409+L409+M409+N409+O409+P409+R409+S409+T409+U409+V409+W409)</f>
        <v>0</v>
      </c>
      <c r="K409" s="71">
        <f t="shared" ref="K409:AJ409" si="334">SUM(K410:K416)/60</f>
        <v>0</v>
      </c>
      <c r="L409" s="72">
        <f t="shared" si="334"/>
        <v>0</v>
      </c>
      <c r="M409" s="73">
        <f t="shared" si="334"/>
        <v>0</v>
      </c>
      <c r="N409" s="74">
        <f t="shared" si="334"/>
        <v>0</v>
      </c>
      <c r="O409" s="75">
        <f t="shared" si="334"/>
        <v>0</v>
      </c>
      <c r="P409" s="76">
        <f t="shared" si="334"/>
        <v>0</v>
      </c>
      <c r="Q409" s="130">
        <f t="shared" si="334"/>
        <v>0</v>
      </c>
      <c r="R409" s="77">
        <f t="shared" si="334"/>
        <v>0</v>
      </c>
      <c r="S409" s="78">
        <f t="shared" si="334"/>
        <v>0</v>
      </c>
      <c r="T409" s="79">
        <f t="shared" si="334"/>
        <v>0</v>
      </c>
      <c r="U409" s="80">
        <f t="shared" si="334"/>
        <v>0</v>
      </c>
      <c r="V409" s="81">
        <f t="shared" si="334"/>
        <v>0</v>
      </c>
      <c r="W409" s="82">
        <f t="shared" si="334"/>
        <v>0</v>
      </c>
      <c r="X409" s="83">
        <f t="shared" si="334"/>
        <v>0</v>
      </c>
      <c r="Y409" s="84">
        <f t="shared" si="334"/>
        <v>0</v>
      </c>
      <c r="Z409" s="83">
        <f t="shared" si="334"/>
        <v>0</v>
      </c>
      <c r="AA409" s="84">
        <f t="shared" si="334"/>
        <v>0</v>
      </c>
      <c r="AB409" s="83">
        <f t="shared" si="334"/>
        <v>0</v>
      </c>
      <c r="AC409" s="85">
        <f t="shared" si="334"/>
        <v>0</v>
      </c>
      <c r="AD409" s="86">
        <f t="shared" si="334"/>
        <v>0</v>
      </c>
      <c r="AE409" s="86">
        <f t="shared" si="334"/>
        <v>0</v>
      </c>
      <c r="AF409" s="86">
        <f t="shared" si="334"/>
        <v>0</v>
      </c>
      <c r="AG409" s="86">
        <f t="shared" si="334"/>
        <v>0</v>
      </c>
      <c r="AH409" s="86">
        <f t="shared" si="334"/>
        <v>0</v>
      </c>
      <c r="AI409" s="89">
        <f t="shared" si="334"/>
        <v>0</v>
      </c>
      <c r="AJ409" s="86">
        <f t="shared" si="334"/>
        <v>0</v>
      </c>
      <c r="AK409" s="24">
        <f t="shared" ref="AK409" si="335">SUM(AK410:AK416)</f>
        <v>0</v>
      </c>
      <c r="AL409" s="24">
        <f t="shared" ref="AL409:AN409" si="336">SUM(AL410:AL416)</f>
        <v>0</v>
      </c>
      <c r="AM409" s="24">
        <f t="shared" si="336"/>
        <v>0</v>
      </c>
      <c r="AN409" s="24">
        <f t="shared" si="336"/>
        <v>0</v>
      </c>
      <c r="AO409" s="280">
        <f>VÁHY!$AF$7</f>
        <v>2.5714285714285716</v>
      </c>
      <c r="AP409" s="291">
        <f>VÁHY!$AG$7</f>
        <v>6.7499999999999991</v>
      </c>
      <c r="AQ409" s="299">
        <f>VÁHY!$AH$7</f>
        <v>9.6428571428571406</v>
      </c>
      <c r="AR409" s="307">
        <f>VÁHY!$AI$7</f>
        <v>11.25</v>
      </c>
    </row>
    <row r="410" spans="1:48" ht="21.95" customHeight="1" x14ac:dyDescent="0.2">
      <c r="A410" s="103"/>
      <c r="B410" s="30">
        <v>42947</v>
      </c>
      <c r="C410" s="334"/>
      <c r="D410" s="334"/>
      <c r="E410" s="334"/>
      <c r="F410" s="334"/>
      <c r="G410" s="334"/>
      <c r="H410" s="334"/>
      <c r="I410" s="70">
        <f t="shared" ref="I410:I416" si="337">(K410+L410+M410+N410+O410+P410+R410+S410+T410+U410+V410+W410+AD410+AE410+AG410+(AH410/4)+X410+Y410+Z410+AA410+AB410+AC410)/60</f>
        <v>0</v>
      </c>
      <c r="J410" s="70">
        <f t="shared" ref="J410:J416" si="338">(K410+L410+M410+N410+O410+P410+R410+S410+T410+U410+V410+W410)/60</f>
        <v>0</v>
      </c>
      <c r="K410" s="40"/>
      <c r="L410" s="41"/>
      <c r="M410" s="42"/>
      <c r="N410" s="43"/>
      <c r="O410" s="44"/>
      <c r="P410" s="45"/>
      <c r="Q410" s="131"/>
      <c r="R410" s="46"/>
      <c r="S410" s="47"/>
      <c r="T410" s="48"/>
      <c r="U410" s="49"/>
      <c r="V410" s="50"/>
      <c r="W410" s="51"/>
      <c r="X410" s="52"/>
      <c r="Y410" s="53"/>
      <c r="Z410" s="52"/>
      <c r="AA410" s="53"/>
      <c r="AB410" s="52"/>
      <c r="AC410" s="54"/>
      <c r="AD410" s="25"/>
      <c r="AE410" s="25"/>
      <c r="AF410" s="25"/>
      <c r="AG410" s="25"/>
      <c r="AH410" s="25"/>
      <c r="AI410" s="90"/>
      <c r="AJ410" s="25"/>
      <c r="AK410" s="25"/>
      <c r="AL410" s="25"/>
      <c r="AM410" s="25"/>
      <c r="AN410" s="25"/>
      <c r="AO410" s="286">
        <f t="shared" ref="AO410:AR416" si="339">AS410/60</f>
        <v>0</v>
      </c>
      <c r="AP410" s="294">
        <f t="shared" si="339"/>
        <v>0</v>
      </c>
      <c r="AQ410" s="302">
        <f t="shared" si="339"/>
        <v>0</v>
      </c>
      <c r="AR410" s="310">
        <f t="shared" si="339"/>
        <v>0</v>
      </c>
      <c r="AS410" s="272">
        <f>((((K410*VÁHY!$B$7)+(L410*VÁHY!$C$7)+(M410*VÁHY!$D$7)+(N410*VÁHY!$E$7)+(O410*VÁHY!$F$7)+(P410*VÁHY!$G$7))*VÁHY!$H$7)+((R410*VÁHY!$I$7)+(S410*VÁHY!$J$7)+(T410*VÁHY!$K$7)+(U410*VÁHY!$L$7)+(V410*VÁHY!$M$7)+(W410*VÁHY!$N$7))+(X410*VÁHY!$O$7+Y410*VÁHY!$P$7+Z410*VÁHY!$Q$7+AA410*VÁHY!$R$7+AB410*VÁHY!$S$7+AC410*VÁHY!$T$7)+(AD410*VÁHY!$U$7+AE410*VÁHY!$V$7+AG410*VÁHY!$X$7+AH410*VÁHY!$Y$7))*(1+(AM410*VÁHY!$AD$7))+(AJ410*VÁHY!$AA$7)</f>
        <v>0</v>
      </c>
      <c r="AT410" s="272">
        <f>AS410+AS406+AS405</f>
        <v>0</v>
      </c>
      <c r="AU410" s="272">
        <f>AS410+AS406+AS405+AS404+AS403</f>
        <v>0</v>
      </c>
      <c r="AV410" s="272">
        <f>AS410+AS406+AS405+AS404+AS403+AS402+AS401</f>
        <v>0</v>
      </c>
    </row>
    <row r="411" spans="1:48" ht="21.95" customHeight="1" x14ac:dyDescent="0.2">
      <c r="A411" s="104"/>
      <c r="B411" s="31">
        <v>42948</v>
      </c>
      <c r="C411" s="334"/>
      <c r="D411" s="334"/>
      <c r="E411" s="334"/>
      <c r="F411" s="334"/>
      <c r="G411" s="334"/>
      <c r="H411" s="334"/>
      <c r="I411" s="70">
        <f t="shared" si="337"/>
        <v>0</v>
      </c>
      <c r="J411" s="70">
        <f t="shared" si="338"/>
        <v>0</v>
      </c>
      <c r="K411" s="55"/>
      <c r="L411" s="56"/>
      <c r="M411" s="57"/>
      <c r="N411" s="58"/>
      <c r="O411" s="59"/>
      <c r="P411" s="60"/>
      <c r="Q411" s="132"/>
      <c r="R411" s="61"/>
      <c r="S411" s="62"/>
      <c r="T411" s="63"/>
      <c r="U411" s="64"/>
      <c r="V411" s="65"/>
      <c r="W411" s="66"/>
      <c r="X411" s="67"/>
      <c r="Y411" s="68"/>
      <c r="Z411" s="67"/>
      <c r="AA411" s="68"/>
      <c r="AB411" s="67"/>
      <c r="AC411" s="69"/>
      <c r="AD411" s="26"/>
      <c r="AE411" s="26"/>
      <c r="AF411" s="26"/>
      <c r="AG411" s="26"/>
      <c r="AH411" s="26"/>
      <c r="AI411" s="91"/>
      <c r="AJ411" s="26"/>
      <c r="AK411" s="26"/>
      <c r="AL411" s="26"/>
      <c r="AM411" s="26"/>
      <c r="AN411" s="26"/>
      <c r="AO411" s="286">
        <f t="shared" si="339"/>
        <v>0</v>
      </c>
      <c r="AP411" s="294">
        <f t="shared" si="339"/>
        <v>0</v>
      </c>
      <c r="AQ411" s="302">
        <f t="shared" si="339"/>
        <v>0</v>
      </c>
      <c r="AR411" s="310">
        <f t="shared" si="339"/>
        <v>0</v>
      </c>
      <c r="AS411" s="272">
        <f>((((K411*VÁHY!$B$7)+(L411*VÁHY!$C$7)+(M411*VÁHY!$D$7)+(N411*VÁHY!$E$7)+(O411*VÁHY!$F$7)+(P411*VÁHY!$G$7))*VÁHY!$H$7)+((R411*VÁHY!$I$7)+(S411*VÁHY!$J$7)+(T411*VÁHY!$K$7)+(U411*VÁHY!$L$7)+(V411*VÁHY!$M$7)+(W411*VÁHY!$N$7))+(X411*VÁHY!$O$7+Y411*VÁHY!$P$7+Z411*VÁHY!$Q$7+AA411*VÁHY!$R$7+AB411*VÁHY!$S$7+AC411*VÁHY!$T$7)+(AD411*VÁHY!$U$7+AE411*VÁHY!$V$7+AG411*VÁHY!$X$7+AH411*VÁHY!$Y$7))*(1+(AM411*VÁHY!$AD$7))+(AJ411*VÁHY!$AA$7)</f>
        <v>0</v>
      </c>
      <c r="AT411" s="273">
        <f>AS411+AS410+AS406</f>
        <v>0</v>
      </c>
      <c r="AU411" s="272">
        <f>AS411+AS410+AS406+AS405+AS404</f>
        <v>0</v>
      </c>
      <c r="AV411" s="272">
        <f>AS411+AS410+AS406+AS405+AS404+AS403+AS402</f>
        <v>0</v>
      </c>
    </row>
    <row r="412" spans="1:48" ht="21.95" customHeight="1" x14ac:dyDescent="0.2">
      <c r="A412" s="104"/>
      <c r="B412" s="31">
        <v>42949</v>
      </c>
      <c r="C412" s="334"/>
      <c r="D412" s="334"/>
      <c r="E412" s="334"/>
      <c r="F412" s="334"/>
      <c r="G412" s="334"/>
      <c r="H412" s="334"/>
      <c r="I412" s="70">
        <f t="shared" si="337"/>
        <v>0</v>
      </c>
      <c r="J412" s="70">
        <f t="shared" si="338"/>
        <v>0</v>
      </c>
      <c r="K412" s="55"/>
      <c r="L412" s="56"/>
      <c r="M412" s="57"/>
      <c r="N412" s="58"/>
      <c r="O412" s="59"/>
      <c r="P412" s="60"/>
      <c r="Q412" s="132"/>
      <c r="R412" s="61"/>
      <c r="S412" s="62"/>
      <c r="T412" s="63"/>
      <c r="U412" s="64"/>
      <c r="V412" s="65"/>
      <c r="W412" s="66"/>
      <c r="X412" s="67"/>
      <c r="Y412" s="68"/>
      <c r="Z412" s="67"/>
      <c r="AA412" s="68"/>
      <c r="AB412" s="67"/>
      <c r="AC412" s="69"/>
      <c r="AD412" s="26"/>
      <c r="AE412" s="26"/>
      <c r="AF412" s="26"/>
      <c r="AG412" s="26"/>
      <c r="AH412" s="26"/>
      <c r="AI412" s="91"/>
      <c r="AJ412" s="26"/>
      <c r="AK412" s="26"/>
      <c r="AL412" s="26"/>
      <c r="AM412" s="26"/>
      <c r="AN412" s="26"/>
      <c r="AO412" s="286">
        <f t="shared" si="339"/>
        <v>0</v>
      </c>
      <c r="AP412" s="294">
        <f t="shared" si="339"/>
        <v>0</v>
      </c>
      <c r="AQ412" s="302">
        <f t="shared" si="339"/>
        <v>0</v>
      </c>
      <c r="AR412" s="310">
        <f t="shared" si="339"/>
        <v>0</v>
      </c>
      <c r="AS412" s="272">
        <f>((((K412*VÁHY!$B$7)+(L412*VÁHY!$C$7)+(M412*VÁHY!$D$7)+(N412*VÁHY!$E$7)+(O412*VÁHY!$F$7)+(P412*VÁHY!$G$7))*VÁHY!$H$7)+((R412*VÁHY!$I$7)+(S412*VÁHY!$J$7)+(T412*VÁHY!$K$7)+(U412*VÁHY!$L$7)+(V412*VÁHY!$M$7)+(W412*VÁHY!$N$7))+(X412*VÁHY!$O$7+Y412*VÁHY!$P$7+Z412*VÁHY!$Q$7+AA412*VÁHY!$R$7+AB412*VÁHY!$S$7+AC412*VÁHY!$T$7)+(AD412*VÁHY!$U$7+AE412*VÁHY!$V$7+AG412*VÁHY!$X$7+AH412*VÁHY!$Y$7))*(1+(AM412*VÁHY!$AD$7))+(AJ412*VÁHY!$AA$7)</f>
        <v>0</v>
      </c>
      <c r="AT412" s="273">
        <f>AS412+AS411+AS410</f>
        <v>0</v>
      </c>
      <c r="AU412" s="272">
        <f>AS412+AS411+AS410+AS406+AS405</f>
        <v>0</v>
      </c>
      <c r="AV412" s="272">
        <f>AS412+AS411+AS410+AS406+AS405+AS404+AS403</f>
        <v>0</v>
      </c>
    </row>
    <row r="413" spans="1:48" ht="21.95" customHeight="1" x14ac:dyDescent="0.2">
      <c r="A413" s="104"/>
      <c r="B413" s="30">
        <v>42950</v>
      </c>
      <c r="C413" s="334"/>
      <c r="D413" s="334"/>
      <c r="E413" s="334"/>
      <c r="F413" s="334"/>
      <c r="G413" s="334"/>
      <c r="H413" s="334"/>
      <c r="I413" s="70">
        <f t="shared" si="337"/>
        <v>0</v>
      </c>
      <c r="J413" s="70">
        <f t="shared" si="338"/>
        <v>0</v>
      </c>
      <c r="K413" s="55"/>
      <c r="L413" s="56"/>
      <c r="M413" s="57"/>
      <c r="N413" s="58"/>
      <c r="O413" s="59"/>
      <c r="P413" s="60"/>
      <c r="Q413" s="132"/>
      <c r="R413" s="61"/>
      <c r="S413" s="62"/>
      <c r="T413" s="63"/>
      <c r="U413" s="64"/>
      <c r="V413" s="65"/>
      <c r="W413" s="66"/>
      <c r="X413" s="67"/>
      <c r="Y413" s="68"/>
      <c r="Z413" s="67"/>
      <c r="AA413" s="68"/>
      <c r="AB413" s="67"/>
      <c r="AC413" s="69"/>
      <c r="AD413" s="26"/>
      <c r="AE413" s="26"/>
      <c r="AF413" s="26"/>
      <c r="AG413" s="26"/>
      <c r="AH413" s="26"/>
      <c r="AI413" s="91"/>
      <c r="AJ413" s="26"/>
      <c r="AK413" s="26"/>
      <c r="AL413" s="26"/>
      <c r="AM413" s="26"/>
      <c r="AN413" s="26"/>
      <c r="AO413" s="286">
        <f t="shared" si="339"/>
        <v>0</v>
      </c>
      <c r="AP413" s="294">
        <f t="shared" si="339"/>
        <v>0</v>
      </c>
      <c r="AQ413" s="302">
        <f t="shared" si="339"/>
        <v>0</v>
      </c>
      <c r="AR413" s="310">
        <f t="shared" si="339"/>
        <v>0</v>
      </c>
      <c r="AS413" s="272">
        <f>((((K413*VÁHY!$B$7)+(L413*VÁHY!$C$7)+(M413*VÁHY!$D$7)+(N413*VÁHY!$E$7)+(O413*VÁHY!$F$7)+(P413*VÁHY!$G$7))*VÁHY!$H$7)+((R413*VÁHY!$I$7)+(S413*VÁHY!$J$7)+(T413*VÁHY!$K$7)+(U413*VÁHY!$L$7)+(V413*VÁHY!$M$7)+(W413*VÁHY!$N$7))+(X413*VÁHY!$O$7+Y413*VÁHY!$P$7+Z413*VÁHY!$Q$7+AA413*VÁHY!$R$7+AB413*VÁHY!$S$7+AC413*VÁHY!$T$7)+(AD413*VÁHY!$U$7+AE413*VÁHY!$V$7+AG413*VÁHY!$X$7+AH413*VÁHY!$Y$7))*(1+(AM413*VÁHY!$AD$7))+(AJ413*VÁHY!$AA$7)</f>
        <v>0</v>
      </c>
      <c r="AT413" s="273">
        <f>AS413+AS412+AS411</f>
        <v>0</v>
      </c>
      <c r="AU413" s="272">
        <f>AS413+AS412+AS411+AS410+AS406</f>
        <v>0</v>
      </c>
      <c r="AV413" s="272">
        <f>AS413+AS412+AS411+AS410+AS406+AS405+AS404</f>
        <v>0</v>
      </c>
    </row>
    <row r="414" spans="1:48" ht="21.95" customHeight="1" x14ac:dyDescent="0.2">
      <c r="A414" s="104"/>
      <c r="B414" s="31">
        <v>42951</v>
      </c>
      <c r="C414" s="334"/>
      <c r="D414" s="334"/>
      <c r="E414" s="334"/>
      <c r="F414" s="334"/>
      <c r="G414" s="334"/>
      <c r="H414" s="334"/>
      <c r="I414" s="70">
        <f t="shared" si="337"/>
        <v>0</v>
      </c>
      <c r="J414" s="70">
        <f t="shared" si="338"/>
        <v>0</v>
      </c>
      <c r="K414" s="55"/>
      <c r="L414" s="56"/>
      <c r="M414" s="57"/>
      <c r="N414" s="58"/>
      <c r="O414" s="59"/>
      <c r="P414" s="60"/>
      <c r="Q414" s="132"/>
      <c r="R414" s="61"/>
      <c r="S414" s="62"/>
      <c r="T414" s="63"/>
      <c r="U414" s="64"/>
      <c r="V414" s="65"/>
      <c r="W414" s="66"/>
      <c r="X414" s="67"/>
      <c r="Y414" s="68"/>
      <c r="Z414" s="67"/>
      <c r="AA414" s="68"/>
      <c r="AB414" s="67"/>
      <c r="AC414" s="69"/>
      <c r="AD414" s="26"/>
      <c r="AE414" s="26"/>
      <c r="AF414" s="26"/>
      <c r="AG414" s="26"/>
      <c r="AH414" s="26"/>
      <c r="AI414" s="91"/>
      <c r="AJ414" s="26"/>
      <c r="AK414" s="26"/>
      <c r="AL414" s="26"/>
      <c r="AM414" s="26"/>
      <c r="AN414" s="26"/>
      <c r="AO414" s="286">
        <f t="shared" si="339"/>
        <v>0</v>
      </c>
      <c r="AP414" s="294">
        <f t="shared" si="339"/>
        <v>0</v>
      </c>
      <c r="AQ414" s="302">
        <f t="shared" si="339"/>
        <v>0</v>
      </c>
      <c r="AR414" s="310">
        <f t="shared" si="339"/>
        <v>0</v>
      </c>
      <c r="AS414" s="272">
        <f>((((K414*VÁHY!$B$7)+(L414*VÁHY!$C$7)+(M414*VÁHY!$D$7)+(N414*VÁHY!$E$7)+(O414*VÁHY!$F$7)+(P414*VÁHY!$G$7))*VÁHY!$H$7)+((R414*VÁHY!$I$7)+(S414*VÁHY!$J$7)+(T414*VÁHY!$K$7)+(U414*VÁHY!$L$7)+(V414*VÁHY!$M$7)+(W414*VÁHY!$N$7))+(X414*VÁHY!$O$7+Y414*VÁHY!$P$7+Z414*VÁHY!$Q$7+AA414*VÁHY!$R$7+AB414*VÁHY!$S$7+AC414*VÁHY!$T$7)+(AD414*VÁHY!$U$7+AE414*VÁHY!$V$7+AG414*VÁHY!$X$7+AH414*VÁHY!$Y$7))*(1+(AM414*VÁHY!$AD$7))+(AJ414*VÁHY!$AA$7)</f>
        <v>0</v>
      </c>
      <c r="AT414" s="273">
        <f>AS414+AS413+AS412</f>
        <v>0</v>
      </c>
      <c r="AU414" s="272">
        <f t="shared" ref="AU414:AU416" si="340">AS414+AS413+AS412+AS411+AS410</f>
        <v>0</v>
      </c>
      <c r="AV414" s="272">
        <f>AS414+AS413+AS412+AS411+AS410+AS406+AS405</f>
        <v>0</v>
      </c>
    </row>
    <row r="415" spans="1:48" ht="21.95" customHeight="1" x14ac:dyDescent="0.2">
      <c r="A415" s="104"/>
      <c r="B415" s="31">
        <v>42952</v>
      </c>
      <c r="C415" s="334"/>
      <c r="D415" s="334"/>
      <c r="E415" s="334"/>
      <c r="F415" s="334"/>
      <c r="G415" s="334"/>
      <c r="H415" s="334"/>
      <c r="I415" s="70">
        <f t="shared" si="337"/>
        <v>0</v>
      </c>
      <c r="J415" s="70">
        <f t="shared" si="338"/>
        <v>0</v>
      </c>
      <c r="K415" s="55"/>
      <c r="L415" s="56"/>
      <c r="M415" s="57"/>
      <c r="N415" s="58"/>
      <c r="O415" s="59"/>
      <c r="P415" s="60"/>
      <c r="Q415" s="132"/>
      <c r="R415" s="61"/>
      <c r="S415" s="62"/>
      <c r="T415" s="63"/>
      <c r="U415" s="64"/>
      <c r="V415" s="65"/>
      <c r="W415" s="66"/>
      <c r="X415" s="67"/>
      <c r="Y415" s="68"/>
      <c r="Z415" s="67"/>
      <c r="AA415" s="68"/>
      <c r="AB415" s="67"/>
      <c r="AC415" s="69"/>
      <c r="AD415" s="26"/>
      <c r="AE415" s="26"/>
      <c r="AF415" s="26"/>
      <c r="AG415" s="26"/>
      <c r="AH415" s="26"/>
      <c r="AI415" s="91"/>
      <c r="AJ415" s="26"/>
      <c r="AK415" s="26"/>
      <c r="AL415" s="26"/>
      <c r="AM415" s="26"/>
      <c r="AN415" s="26"/>
      <c r="AO415" s="286">
        <f t="shared" si="339"/>
        <v>0</v>
      </c>
      <c r="AP415" s="294">
        <f t="shared" si="339"/>
        <v>0</v>
      </c>
      <c r="AQ415" s="302">
        <f t="shared" si="339"/>
        <v>0</v>
      </c>
      <c r="AR415" s="310">
        <f t="shared" si="339"/>
        <v>0</v>
      </c>
      <c r="AS415" s="272">
        <f>((((K415*VÁHY!$B$7)+(L415*VÁHY!$C$7)+(M415*VÁHY!$D$7)+(N415*VÁHY!$E$7)+(O415*VÁHY!$F$7)+(P415*VÁHY!$G$7))*VÁHY!$H$7)+((R415*VÁHY!$I$7)+(S415*VÁHY!$J$7)+(T415*VÁHY!$K$7)+(U415*VÁHY!$L$7)+(V415*VÁHY!$M$7)+(W415*VÁHY!$N$7))+(X415*VÁHY!$O$7+Y415*VÁHY!$P$7+Z415*VÁHY!$Q$7+AA415*VÁHY!$R$7+AB415*VÁHY!$S$7+AC415*VÁHY!$T$7)+(AD415*VÁHY!$U$7+AE415*VÁHY!$V$7+AG415*VÁHY!$X$7+AH415*VÁHY!$Y$7))*(1+(AM415*VÁHY!$AD$7))+(AJ415*VÁHY!$AA$7)</f>
        <v>0</v>
      </c>
      <c r="AT415" s="273">
        <f>AS415+AS414+AS413</f>
        <v>0</v>
      </c>
      <c r="AU415" s="272">
        <f t="shared" si="340"/>
        <v>0</v>
      </c>
      <c r="AV415" s="272">
        <f>AS415+AS414+AS413+AS412+AS411+AS410+AS406</f>
        <v>0</v>
      </c>
    </row>
    <row r="416" spans="1:48" ht="21.95" customHeight="1" thickBot="1" x14ac:dyDescent="0.25">
      <c r="A416" s="104"/>
      <c r="B416" s="30">
        <v>42953</v>
      </c>
      <c r="C416" s="335"/>
      <c r="D416" s="335"/>
      <c r="E416" s="335"/>
      <c r="F416" s="334"/>
      <c r="G416" s="334"/>
      <c r="H416" s="334"/>
      <c r="I416" s="70">
        <f t="shared" si="337"/>
        <v>0</v>
      </c>
      <c r="J416" s="70">
        <f t="shared" si="338"/>
        <v>0</v>
      </c>
      <c r="K416" s="55"/>
      <c r="L416" s="56"/>
      <c r="M416" s="57"/>
      <c r="N416" s="58"/>
      <c r="O416" s="59"/>
      <c r="P416" s="60"/>
      <c r="Q416" s="132"/>
      <c r="R416" s="61"/>
      <c r="S416" s="62"/>
      <c r="T416" s="63"/>
      <c r="U416" s="64"/>
      <c r="V416" s="65"/>
      <c r="W416" s="66"/>
      <c r="X416" s="67"/>
      <c r="Y416" s="68"/>
      <c r="Z416" s="67"/>
      <c r="AA416" s="68"/>
      <c r="AB416" s="67"/>
      <c r="AC416" s="69"/>
      <c r="AD416" s="26"/>
      <c r="AE416" s="26"/>
      <c r="AF416" s="26"/>
      <c r="AG416" s="26"/>
      <c r="AH416" s="26"/>
      <c r="AI416" s="91"/>
      <c r="AJ416" s="26"/>
      <c r="AK416" s="26"/>
      <c r="AL416" s="26"/>
      <c r="AM416" s="26"/>
      <c r="AN416" s="26"/>
      <c r="AO416" s="286">
        <f t="shared" si="339"/>
        <v>0</v>
      </c>
      <c r="AP416" s="294">
        <f t="shared" si="339"/>
        <v>0</v>
      </c>
      <c r="AQ416" s="302">
        <f t="shared" si="339"/>
        <v>0</v>
      </c>
      <c r="AR416" s="310">
        <f t="shared" si="339"/>
        <v>0</v>
      </c>
      <c r="AS416" s="272">
        <f>((((K416*VÁHY!$B$7)+(L416*VÁHY!$C$7)+(M416*VÁHY!$D$7)+(N416*VÁHY!$E$7)+(O416*VÁHY!$F$7)+(P416*VÁHY!$G$7))*VÁHY!$H$7)+((R416*VÁHY!$I$7)+(S416*VÁHY!$J$7)+(T416*VÁHY!$K$7)+(U416*VÁHY!$L$7)+(V416*VÁHY!$M$7)+(W416*VÁHY!$N$7))+(X416*VÁHY!$O$7+Y416*VÁHY!$P$7+Z416*VÁHY!$Q$7+AA416*VÁHY!$R$7+AB416*VÁHY!$S$7+AC416*VÁHY!$T$7)+(AD416*VÁHY!$U$7+AE416*VÁHY!$V$7+AG416*VÁHY!$X$7+AH416*VÁHY!$Y$7))*(1+(AM416*VÁHY!$AD$7))+(AJ416*VÁHY!$AA$7)</f>
        <v>0</v>
      </c>
      <c r="AT416" s="273">
        <f>AS416+AS415+AS414</f>
        <v>0</v>
      </c>
      <c r="AU416" s="272">
        <f t="shared" si="340"/>
        <v>0</v>
      </c>
      <c r="AV416" s="272">
        <f t="shared" ref="AV416" si="341">AS416+AS415+AS414+AS413+AS412+AS411+AS410</f>
        <v>0</v>
      </c>
    </row>
    <row r="417" spans="1:48" ht="14.25" thickTop="1" thickBot="1" x14ac:dyDescent="0.25">
      <c r="A417" s="105"/>
      <c r="B417" s="106"/>
      <c r="C417" s="114" t="e">
        <f>(L409+M409+N409+S409+T409+U409)/J409</f>
        <v>#DIV/0!</v>
      </c>
      <c r="D417" s="107" t="e">
        <f>(O409+P409+V409+W409+Y409+AA409)/(K409+L409+M409+N409+O409+P409+R409+S409+T409+U409+V409+W409+X409+Y409+Z409+AA409+AB409+AC409)</f>
        <v>#DIV/0!</v>
      </c>
      <c r="E417" s="108" t="e">
        <f>(K409+L409+M409+N409+O409+P409)/J409</f>
        <v>#DIV/0!</v>
      </c>
      <c r="F417" s="109" t="e">
        <f>1-J409/I409</f>
        <v>#DIV/0!</v>
      </c>
      <c r="G417" s="125" t="e">
        <f>Q409/J409</f>
        <v>#DIV/0!</v>
      </c>
      <c r="H417" s="127">
        <f>I409/(MAKROPLAN!E43)</f>
        <v>0</v>
      </c>
      <c r="I417" s="110"/>
      <c r="J417" s="111"/>
      <c r="K417" s="111"/>
      <c r="L417" s="111"/>
      <c r="M417" s="111"/>
      <c r="N417" s="111"/>
      <c r="O417" s="110"/>
      <c r="P417" s="111"/>
      <c r="Q417" s="111"/>
      <c r="R417" s="111"/>
      <c r="S417" s="111"/>
      <c r="T417" s="111"/>
      <c r="U417" s="111"/>
      <c r="V417" s="110"/>
      <c r="W417" s="111"/>
      <c r="X417" s="111"/>
      <c r="Y417" s="111"/>
      <c r="Z417" s="111"/>
      <c r="AA417" s="111"/>
      <c r="AB417" s="110"/>
      <c r="AC417" s="111"/>
      <c r="AD417" s="111"/>
      <c r="AE417" s="111"/>
      <c r="AF417" s="111"/>
      <c r="AG417" s="111"/>
      <c r="AH417" s="111"/>
      <c r="AI417" s="111"/>
      <c r="AJ417" s="111"/>
      <c r="AK417" s="111"/>
      <c r="AL417" s="111"/>
      <c r="AM417" s="111"/>
    </row>
    <row r="418" spans="1:48" ht="13.5" thickTop="1" x14ac:dyDescent="0.2">
      <c r="B418" s="106"/>
    </row>
    <row r="419" spans="1:48" ht="20.25" x14ac:dyDescent="0.2">
      <c r="A419" s="100"/>
      <c r="B419" s="12"/>
      <c r="C419" s="355" t="s">
        <v>145</v>
      </c>
      <c r="D419" s="355"/>
      <c r="E419" s="355"/>
      <c r="F419" s="355" t="s">
        <v>52</v>
      </c>
      <c r="G419" s="355"/>
      <c r="H419" s="355"/>
      <c r="I419" s="70">
        <f>(K419+L419+M419+N419+O419+P419+R419+S419+T419+U419+V419+W419+AD419+AE419+AG419+(AH419/4)+X419+Y419+Z419+AA419+AB419+AC419)</f>
        <v>0</v>
      </c>
      <c r="J419" s="70">
        <f>(K419+L419+M419+N419+O419+P419+R419+S419+T419+U419+V419+W419)</f>
        <v>0</v>
      </c>
      <c r="K419" s="71">
        <f t="shared" ref="K419:AJ419" si="342">SUM(K420:K426)/60</f>
        <v>0</v>
      </c>
      <c r="L419" s="72">
        <f t="shared" si="342"/>
        <v>0</v>
      </c>
      <c r="M419" s="73">
        <f t="shared" si="342"/>
        <v>0</v>
      </c>
      <c r="N419" s="74">
        <f t="shared" si="342"/>
        <v>0</v>
      </c>
      <c r="O419" s="75">
        <f t="shared" si="342"/>
        <v>0</v>
      </c>
      <c r="P419" s="76">
        <f t="shared" si="342"/>
        <v>0</v>
      </c>
      <c r="Q419" s="130">
        <f t="shared" si="342"/>
        <v>0</v>
      </c>
      <c r="R419" s="77">
        <f t="shared" si="342"/>
        <v>0</v>
      </c>
      <c r="S419" s="78">
        <f t="shared" si="342"/>
        <v>0</v>
      </c>
      <c r="T419" s="79">
        <f t="shared" si="342"/>
        <v>0</v>
      </c>
      <c r="U419" s="80">
        <f t="shared" si="342"/>
        <v>0</v>
      </c>
      <c r="V419" s="81">
        <f t="shared" si="342"/>
        <v>0</v>
      </c>
      <c r="W419" s="82">
        <f t="shared" si="342"/>
        <v>0</v>
      </c>
      <c r="X419" s="83">
        <f t="shared" si="342"/>
        <v>0</v>
      </c>
      <c r="Y419" s="84">
        <f t="shared" si="342"/>
        <v>0</v>
      </c>
      <c r="Z419" s="83">
        <f t="shared" si="342"/>
        <v>0</v>
      </c>
      <c r="AA419" s="84">
        <f t="shared" si="342"/>
        <v>0</v>
      </c>
      <c r="AB419" s="83">
        <f t="shared" si="342"/>
        <v>0</v>
      </c>
      <c r="AC419" s="85">
        <f t="shared" si="342"/>
        <v>0</v>
      </c>
      <c r="AD419" s="86">
        <f t="shared" si="342"/>
        <v>0</v>
      </c>
      <c r="AE419" s="86">
        <f t="shared" si="342"/>
        <v>0</v>
      </c>
      <c r="AF419" s="86">
        <f t="shared" si="342"/>
        <v>0</v>
      </c>
      <c r="AG419" s="86">
        <f t="shared" si="342"/>
        <v>0</v>
      </c>
      <c r="AH419" s="86">
        <f t="shared" si="342"/>
        <v>0</v>
      </c>
      <c r="AI419" s="89">
        <f t="shared" si="342"/>
        <v>0</v>
      </c>
      <c r="AJ419" s="86">
        <f t="shared" si="342"/>
        <v>0</v>
      </c>
      <c r="AK419" s="24">
        <f t="shared" ref="AK419:AM419" si="343">SUM(AK420:AK426)</f>
        <v>0</v>
      </c>
      <c r="AL419" s="24">
        <f t="shared" si="343"/>
        <v>0</v>
      </c>
      <c r="AM419" s="24">
        <f t="shared" si="343"/>
        <v>0</v>
      </c>
      <c r="AN419" s="24">
        <f t="shared" ref="AN419" si="344">SUM(AN420:AN426)</f>
        <v>0</v>
      </c>
      <c r="AO419" s="280">
        <f>VÁHY!$AF$7</f>
        <v>2.5714285714285716</v>
      </c>
      <c r="AP419" s="291">
        <f>VÁHY!$AG$7</f>
        <v>6.7499999999999991</v>
      </c>
      <c r="AQ419" s="299">
        <f>VÁHY!$AH$7</f>
        <v>9.6428571428571406</v>
      </c>
      <c r="AR419" s="307">
        <f>VÁHY!$AI$7</f>
        <v>11.25</v>
      </c>
    </row>
    <row r="420" spans="1:48" ht="21.95" customHeight="1" x14ac:dyDescent="0.2">
      <c r="A420" s="103"/>
      <c r="B420" s="30">
        <v>42954</v>
      </c>
      <c r="C420" s="334"/>
      <c r="D420" s="334"/>
      <c r="E420" s="334"/>
      <c r="F420" s="334"/>
      <c r="G420" s="334"/>
      <c r="H420" s="334"/>
      <c r="I420" s="70">
        <f t="shared" ref="I420:I426" si="345">(K420+L420+M420+N420+O420+P420+R420+S420+T420+U420+V420+W420+AD420+AE420+AG420+(AH420/4)+X420+Y420+Z420+AA420+AB420+AC420)/60</f>
        <v>0</v>
      </c>
      <c r="J420" s="70">
        <f t="shared" ref="J420:J426" si="346">(K420+L420+M420+N420+O420+P420+R420+S420+T420+U420+V420+W420)/60</f>
        <v>0</v>
      </c>
      <c r="K420" s="40"/>
      <c r="L420" s="41"/>
      <c r="M420" s="42"/>
      <c r="N420" s="43"/>
      <c r="O420" s="44"/>
      <c r="P420" s="45"/>
      <c r="Q420" s="131"/>
      <c r="R420" s="46"/>
      <c r="S420" s="47"/>
      <c r="T420" s="48"/>
      <c r="U420" s="49"/>
      <c r="V420" s="50"/>
      <c r="W420" s="51"/>
      <c r="X420" s="52"/>
      <c r="Y420" s="53"/>
      <c r="Z420" s="52"/>
      <c r="AA420" s="53"/>
      <c r="AB420" s="52"/>
      <c r="AC420" s="54"/>
      <c r="AD420" s="25"/>
      <c r="AE420" s="25"/>
      <c r="AF420" s="25"/>
      <c r="AG420" s="25"/>
      <c r="AH420" s="25"/>
      <c r="AI420" s="90"/>
      <c r="AJ420" s="25"/>
      <c r="AK420" s="25"/>
      <c r="AL420" s="25"/>
      <c r="AM420" s="25"/>
      <c r="AN420" s="25"/>
      <c r="AO420" s="286">
        <f t="shared" ref="AO420:AR426" si="347">AS420/60</f>
        <v>0</v>
      </c>
      <c r="AP420" s="294">
        <f t="shared" si="347"/>
        <v>0</v>
      </c>
      <c r="AQ420" s="302">
        <f t="shared" si="347"/>
        <v>0</v>
      </c>
      <c r="AR420" s="310">
        <f t="shared" si="347"/>
        <v>0</v>
      </c>
      <c r="AS420" s="272">
        <f>((((K420*VÁHY!$B$7)+(L420*VÁHY!$C$7)+(M420*VÁHY!$D$7)+(N420*VÁHY!$E$7)+(O420*VÁHY!$F$7)+(P420*VÁHY!$G$7))*VÁHY!$H$7)+((R420*VÁHY!$I$7)+(S420*VÁHY!$J$7)+(T420*VÁHY!$K$7)+(U420*VÁHY!$L$7)+(V420*VÁHY!$M$7)+(W420*VÁHY!$N$7))+(X420*VÁHY!$O$7+Y420*VÁHY!$P$7+Z420*VÁHY!$Q$7+AA420*VÁHY!$R$7+AB420*VÁHY!$S$7+AC420*VÁHY!$T$7)+(AD420*VÁHY!$U$7+AE420*VÁHY!$V$7+AG420*VÁHY!$X$7+AH420*VÁHY!$Y$7))*(1+(AM420*VÁHY!$AD$7))+(AJ420*VÁHY!$AA$7)</f>
        <v>0</v>
      </c>
      <c r="AT420" s="272">
        <f>AS420+AS416+AS415</f>
        <v>0</v>
      </c>
      <c r="AU420" s="272">
        <f>AS420+AS416+AS415+AS414+AS413</f>
        <v>0</v>
      </c>
      <c r="AV420" s="272">
        <f>AS420+AS416+AS415+AS414+AS413+AS412+AS411</f>
        <v>0</v>
      </c>
    </row>
    <row r="421" spans="1:48" ht="21.95" customHeight="1" x14ac:dyDescent="0.2">
      <c r="A421" s="104"/>
      <c r="B421" s="31">
        <v>42955</v>
      </c>
      <c r="C421" s="334"/>
      <c r="D421" s="334"/>
      <c r="E421" s="334"/>
      <c r="F421" s="334"/>
      <c r="G421" s="334"/>
      <c r="H421" s="334"/>
      <c r="I421" s="70">
        <f t="shared" si="345"/>
        <v>0</v>
      </c>
      <c r="J421" s="70">
        <f t="shared" si="346"/>
        <v>0</v>
      </c>
      <c r="K421" s="55"/>
      <c r="L421" s="56"/>
      <c r="M421" s="57"/>
      <c r="N421" s="58"/>
      <c r="O421" s="59"/>
      <c r="P421" s="60"/>
      <c r="Q421" s="132"/>
      <c r="R421" s="61"/>
      <c r="S421" s="62"/>
      <c r="T421" s="63"/>
      <c r="U421" s="64"/>
      <c r="V421" s="65"/>
      <c r="W421" s="66"/>
      <c r="X421" s="67"/>
      <c r="Y421" s="68"/>
      <c r="Z421" s="67"/>
      <c r="AA421" s="68"/>
      <c r="AB421" s="67"/>
      <c r="AC421" s="69"/>
      <c r="AD421" s="26"/>
      <c r="AE421" s="26"/>
      <c r="AF421" s="26"/>
      <c r="AG421" s="26"/>
      <c r="AH421" s="26"/>
      <c r="AI421" s="91"/>
      <c r="AJ421" s="26"/>
      <c r="AK421" s="26"/>
      <c r="AL421" s="26"/>
      <c r="AM421" s="26"/>
      <c r="AN421" s="26"/>
      <c r="AO421" s="286">
        <f t="shared" si="347"/>
        <v>0</v>
      </c>
      <c r="AP421" s="294">
        <f t="shared" si="347"/>
        <v>0</v>
      </c>
      <c r="AQ421" s="302">
        <f t="shared" si="347"/>
        <v>0</v>
      </c>
      <c r="AR421" s="310">
        <f t="shared" si="347"/>
        <v>0</v>
      </c>
      <c r="AS421" s="272">
        <f>((((K421*VÁHY!$B$7)+(L421*VÁHY!$C$7)+(M421*VÁHY!$D$7)+(N421*VÁHY!$E$7)+(O421*VÁHY!$F$7)+(P421*VÁHY!$G$7))*VÁHY!$H$7)+((R421*VÁHY!$I$7)+(S421*VÁHY!$J$7)+(T421*VÁHY!$K$7)+(U421*VÁHY!$L$7)+(V421*VÁHY!$M$7)+(W421*VÁHY!$N$7))+(X421*VÁHY!$O$7+Y421*VÁHY!$P$7+Z421*VÁHY!$Q$7+AA421*VÁHY!$R$7+AB421*VÁHY!$S$7+AC421*VÁHY!$T$7)+(AD421*VÁHY!$U$7+AE421*VÁHY!$V$7+AG421*VÁHY!$X$7+AH421*VÁHY!$Y$7))*(1+(AM421*VÁHY!$AD$7))+(AJ421*VÁHY!$AA$7)</f>
        <v>0</v>
      </c>
      <c r="AT421" s="273">
        <f>AS421+AS420+AS416</f>
        <v>0</v>
      </c>
      <c r="AU421" s="272">
        <f>AS421+AS420+AS416+AS415+AS414</f>
        <v>0</v>
      </c>
      <c r="AV421" s="272">
        <f>AS421+AS420+AS416+AS415+AS414+AS413+AS412</f>
        <v>0</v>
      </c>
    </row>
    <row r="422" spans="1:48" ht="21.95" customHeight="1" x14ac:dyDescent="0.2">
      <c r="A422" s="104"/>
      <c r="B422" s="31">
        <v>42956</v>
      </c>
      <c r="C422" s="334"/>
      <c r="D422" s="334"/>
      <c r="E422" s="334"/>
      <c r="F422" s="334"/>
      <c r="G422" s="334"/>
      <c r="H422" s="334"/>
      <c r="I422" s="70">
        <f t="shared" si="345"/>
        <v>0</v>
      </c>
      <c r="J422" s="70">
        <f t="shared" si="346"/>
        <v>0</v>
      </c>
      <c r="K422" s="55"/>
      <c r="L422" s="56"/>
      <c r="M422" s="57"/>
      <c r="N422" s="58"/>
      <c r="O422" s="59"/>
      <c r="P422" s="60"/>
      <c r="Q422" s="132"/>
      <c r="R422" s="61"/>
      <c r="S422" s="62"/>
      <c r="T422" s="63"/>
      <c r="U422" s="64"/>
      <c r="V422" s="65"/>
      <c r="W422" s="66"/>
      <c r="X422" s="67"/>
      <c r="Y422" s="68"/>
      <c r="Z422" s="67"/>
      <c r="AA422" s="68"/>
      <c r="AB422" s="67"/>
      <c r="AC422" s="69"/>
      <c r="AD422" s="26"/>
      <c r="AE422" s="26"/>
      <c r="AF422" s="26"/>
      <c r="AG422" s="26"/>
      <c r="AH422" s="26"/>
      <c r="AI422" s="91"/>
      <c r="AJ422" s="26"/>
      <c r="AK422" s="26"/>
      <c r="AL422" s="26"/>
      <c r="AM422" s="26"/>
      <c r="AN422" s="26"/>
      <c r="AO422" s="286">
        <f t="shared" si="347"/>
        <v>0</v>
      </c>
      <c r="AP422" s="294">
        <f t="shared" si="347"/>
        <v>0</v>
      </c>
      <c r="AQ422" s="302">
        <f t="shared" si="347"/>
        <v>0</v>
      </c>
      <c r="AR422" s="310">
        <f t="shared" si="347"/>
        <v>0</v>
      </c>
      <c r="AS422" s="272">
        <f>((((K422*VÁHY!$B$7)+(L422*VÁHY!$C$7)+(M422*VÁHY!$D$7)+(N422*VÁHY!$E$7)+(O422*VÁHY!$F$7)+(P422*VÁHY!$G$7))*VÁHY!$H$7)+((R422*VÁHY!$I$7)+(S422*VÁHY!$J$7)+(T422*VÁHY!$K$7)+(U422*VÁHY!$L$7)+(V422*VÁHY!$M$7)+(W422*VÁHY!$N$7))+(X422*VÁHY!$O$7+Y422*VÁHY!$P$7+Z422*VÁHY!$Q$7+AA422*VÁHY!$R$7+AB422*VÁHY!$S$7+AC422*VÁHY!$T$7)+(AD422*VÁHY!$U$7+AE422*VÁHY!$V$7+AG422*VÁHY!$X$7+AH422*VÁHY!$Y$7))*(1+(AM422*VÁHY!$AD$7))+(AJ422*VÁHY!$AA$7)</f>
        <v>0</v>
      </c>
      <c r="AT422" s="273">
        <f>AS422+AS421+AS420</f>
        <v>0</v>
      </c>
      <c r="AU422" s="272">
        <f>AS422+AS421+AS420+AS416+AS415</f>
        <v>0</v>
      </c>
      <c r="AV422" s="272">
        <f>AS422+AS421+AS420+AS416+AS415+AS414+AS413</f>
        <v>0</v>
      </c>
    </row>
    <row r="423" spans="1:48" ht="21.95" customHeight="1" x14ac:dyDescent="0.2">
      <c r="A423" s="104"/>
      <c r="B423" s="30">
        <v>42957</v>
      </c>
      <c r="C423" s="334"/>
      <c r="D423" s="334"/>
      <c r="E423" s="334"/>
      <c r="F423" s="334"/>
      <c r="G423" s="334"/>
      <c r="H423" s="334"/>
      <c r="I423" s="70">
        <f t="shared" si="345"/>
        <v>0</v>
      </c>
      <c r="J423" s="70">
        <f t="shared" si="346"/>
        <v>0</v>
      </c>
      <c r="K423" s="55"/>
      <c r="L423" s="56"/>
      <c r="M423" s="57"/>
      <c r="N423" s="58"/>
      <c r="O423" s="59"/>
      <c r="P423" s="60"/>
      <c r="Q423" s="132"/>
      <c r="R423" s="61"/>
      <c r="S423" s="62"/>
      <c r="T423" s="63"/>
      <c r="U423" s="64"/>
      <c r="V423" s="65"/>
      <c r="W423" s="66"/>
      <c r="X423" s="67"/>
      <c r="Y423" s="68"/>
      <c r="Z423" s="67"/>
      <c r="AA423" s="68"/>
      <c r="AB423" s="67"/>
      <c r="AC423" s="69"/>
      <c r="AD423" s="26"/>
      <c r="AE423" s="26"/>
      <c r="AF423" s="26"/>
      <c r="AG423" s="26"/>
      <c r="AH423" s="26"/>
      <c r="AI423" s="91"/>
      <c r="AJ423" s="26"/>
      <c r="AK423" s="26"/>
      <c r="AL423" s="26"/>
      <c r="AM423" s="26"/>
      <c r="AN423" s="26"/>
      <c r="AO423" s="286">
        <f t="shared" si="347"/>
        <v>0</v>
      </c>
      <c r="AP423" s="294">
        <f t="shared" si="347"/>
        <v>0</v>
      </c>
      <c r="AQ423" s="302">
        <f t="shared" si="347"/>
        <v>0</v>
      </c>
      <c r="AR423" s="310">
        <f t="shared" si="347"/>
        <v>0</v>
      </c>
      <c r="AS423" s="272">
        <f>((((K423*VÁHY!$B$7)+(L423*VÁHY!$C$7)+(M423*VÁHY!$D$7)+(N423*VÁHY!$E$7)+(O423*VÁHY!$F$7)+(P423*VÁHY!$G$7))*VÁHY!$H$7)+((R423*VÁHY!$I$7)+(S423*VÁHY!$J$7)+(T423*VÁHY!$K$7)+(U423*VÁHY!$L$7)+(V423*VÁHY!$M$7)+(W423*VÁHY!$N$7))+(X423*VÁHY!$O$7+Y423*VÁHY!$P$7+Z423*VÁHY!$Q$7+AA423*VÁHY!$R$7+AB423*VÁHY!$S$7+AC423*VÁHY!$T$7)+(AD423*VÁHY!$U$7+AE423*VÁHY!$V$7+AG423*VÁHY!$X$7+AH423*VÁHY!$Y$7))*(1+(AM423*VÁHY!$AD$7))+(AJ423*VÁHY!$AA$7)</f>
        <v>0</v>
      </c>
      <c r="AT423" s="273">
        <f>AS423+AS422+AS421</f>
        <v>0</v>
      </c>
      <c r="AU423" s="272">
        <f>AS423+AS422+AS421+AS420+AS416</f>
        <v>0</v>
      </c>
      <c r="AV423" s="272">
        <f>AS423+AS422+AS421+AS420+AS416+AS415+AS414</f>
        <v>0</v>
      </c>
    </row>
    <row r="424" spans="1:48" ht="21.95" customHeight="1" x14ac:dyDescent="0.2">
      <c r="A424" s="104"/>
      <c r="B424" s="31">
        <v>42958</v>
      </c>
      <c r="C424" s="334"/>
      <c r="D424" s="334"/>
      <c r="E424" s="334"/>
      <c r="F424" s="334"/>
      <c r="G424" s="334"/>
      <c r="H424" s="334"/>
      <c r="I424" s="70">
        <f t="shared" si="345"/>
        <v>0</v>
      </c>
      <c r="J424" s="70">
        <f t="shared" si="346"/>
        <v>0</v>
      </c>
      <c r="K424" s="55"/>
      <c r="L424" s="56"/>
      <c r="M424" s="57"/>
      <c r="N424" s="58"/>
      <c r="O424" s="59"/>
      <c r="P424" s="60"/>
      <c r="Q424" s="132"/>
      <c r="R424" s="61"/>
      <c r="S424" s="62"/>
      <c r="T424" s="63"/>
      <c r="U424" s="64"/>
      <c r="V424" s="65"/>
      <c r="W424" s="66"/>
      <c r="X424" s="67"/>
      <c r="Y424" s="68"/>
      <c r="Z424" s="67"/>
      <c r="AA424" s="68"/>
      <c r="AB424" s="67"/>
      <c r="AC424" s="69"/>
      <c r="AD424" s="26"/>
      <c r="AE424" s="26"/>
      <c r="AF424" s="26"/>
      <c r="AG424" s="26"/>
      <c r="AH424" s="26"/>
      <c r="AI424" s="91"/>
      <c r="AJ424" s="26"/>
      <c r="AK424" s="26"/>
      <c r="AL424" s="26"/>
      <c r="AM424" s="26"/>
      <c r="AN424" s="26"/>
      <c r="AO424" s="286">
        <f t="shared" si="347"/>
        <v>0</v>
      </c>
      <c r="AP424" s="294">
        <f t="shared" si="347"/>
        <v>0</v>
      </c>
      <c r="AQ424" s="302">
        <f t="shared" si="347"/>
        <v>0</v>
      </c>
      <c r="AR424" s="310">
        <f t="shared" si="347"/>
        <v>0</v>
      </c>
      <c r="AS424" s="272">
        <f>((((K424*VÁHY!$B$7)+(L424*VÁHY!$C$7)+(M424*VÁHY!$D$7)+(N424*VÁHY!$E$7)+(O424*VÁHY!$F$7)+(P424*VÁHY!$G$7))*VÁHY!$H$7)+((R424*VÁHY!$I$7)+(S424*VÁHY!$J$7)+(T424*VÁHY!$K$7)+(U424*VÁHY!$L$7)+(V424*VÁHY!$M$7)+(W424*VÁHY!$N$7))+(X424*VÁHY!$O$7+Y424*VÁHY!$P$7+Z424*VÁHY!$Q$7+AA424*VÁHY!$R$7+AB424*VÁHY!$S$7+AC424*VÁHY!$T$7)+(AD424*VÁHY!$U$7+AE424*VÁHY!$V$7+AG424*VÁHY!$X$7+AH424*VÁHY!$Y$7))*(1+(AM424*VÁHY!$AD$7))+(AJ424*VÁHY!$AA$7)</f>
        <v>0</v>
      </c>
      <c r="AT424" s="273">
        <f>AS424+AS423+AS422</f>
        <v>0</v>
      </c>
      <c r="AU424" s="272">
        <f t="shared" ref="AU424:AU426" si="348">AS424+AS423+AS422+AS421+AS420</f>
        <v>0</v>
      </c>
      <c r="AV424" s="272">
        <f>AS424+AS423+AS422+AS421+AS420+AS416+AS415</f>
        <v>0</v>
      </c>
    </row>
    <row r="425" spans="1:48" ht="21.95" customHeight="1" x14ac:dyDescent="0.2">
      <c r="A425" s="104"/>
      <c r="B425" s="31">
        <v>42959</v>
      </c>
      <c r="C425" s="334"/>
      <c r="D425" s="334"/>
      <c r="E425" s="334"/>
      <c r="F425" s="334"/>
      <c r="G425" s="334"/>
      <c r="H425" s="334"/>
      <c r="I425" s="70">
        <f t="shared" si="345"/>
        <v>0</v>
      </c>
      <c r="J425" s="70">
        <f t="shared" si="346"/>
        <v>0</v>
      </c>
      <c r="K425" s="55"/>
      <c r="L425" s="56"/>
      <c r="M425" s="57"/>
      <c r="N425" s="58"/>
      <c r="O425" s="59"/>
      <c r="P425" s="60"/>
      <c r="Q425" s="132"/>
      <c r="R425" s="61"/>
      <c r="S425" s="62"/>
      <c r="T425" s="63"/>
      <c r="U425" s="64"/>
      <c r="V425" s="65"/>
      <c r="W425" s="66"/>
      <c r="X425" s="67"/>
      <c r="Y425" s="68"/>
      <c r="Z425" s="67"/>
      <c r="AA425" s="68"/>
      <c r="AB425" s="67"/>
      <c r="AC425" s="69"/>
      <c r="AD425" s="26"/>
      <c r="AE425" s="26"/>
      <c r="AF425" s="26"/>
      <c r="AG425" s="26"/>
      <c r="AH425" s="26"/>
      <c r="AI425" s="91"/>
      <c r="AJ425" s="26"/>
      <c r="AK425" s="26"/>
      <c r="AL425" s="26"/>
      <c r="AM425" s="26"/>
      <c r="AN425" s="26"/>
      <c r="AO425" s="286">
        <f t="shared" si="347"/>
        <v>0</v>
      </c>
      <c r="AP425" s="294">
        <f t="shared" si="347"/>
        <v>0</v>
      </c>
      <c r="AQ425" s="302">
        <f t="shared" si="347"/>
        <v>0</v>
      </c>
      <c r="AR425" s="310">
        <f t="shared" si="347"/>
        <v>0</v>
      </c>
      <c r="AS425" s="272">
        <f>((((K425*VÁHY!$B$7)+(L425*VÁHY!$C$7)+(M425*VÁHY!$D$7)+(N425*VÁHY!$E$7)+(O425*VÁHY!$F$7)+(P425*VÁHY!$G$7))*VÁHY!$H$7)+((R425*VÁHY!$I$7)+(S425*VÁHY!$J$7)+(T425*VÁHY!$K$7)+(U425*VÁHY!$L$7)+(V425*VÁHY!$M$7)+(W425*VÁHY!$N$7))+(X425*VÁHY!$O$7+Y425*VÁHY!$P$7+Z425*VÁHY!$Q$7+AA425*VÁHY!$R$7+AB425*VÁHY!$S$7+AC425*VÁHY!$T$7)+(AD425*VÁHY!$U$7+AE425*VÁHY!$V$7+AG425*VÁHY!$X$7+AH425*VÁHY!$Y$7))*(1+(AM425*VÁHY!$AD$7))+(AJ425*VÁHY!$AA$7)</f>
        <v>0</v>
      </c>
      <c r="AT425" s="273">
        <f>AS425+AS424+AS423</f>
        <v>0</v>
      </c>
      <c r="AU425" s="272">
        <f t="shared" si="348"/>
        <v>0</v>
      </c>
      <c r="AV425" s="272">
        <f>AS425+AS424+AS423+AS422+AS421+AS420+AS416</f>
        <v>0</v>
      </c>
    </row>
    <row r="426" spans="1:48" ht="21.95" customHeight="1" thickBot="1" x14ac:dyDescent="0.25">
      <c r="A426" s="104"/>
      <c r="B426" s="30">
        <v>42960</v>
      </c>
      <c r="C426" s="335"/>
      <c r="D426" s="335"/>
      <c r="E426" s="335"/>
      <c r="F426" s="335"/>
      <c r="G426" s="335"/>
      <c r="H426" s="335"/>
      <c r="I426" s="70">
        <f t="shared" si="345"/>
        <v>0</v>
      </c>
      <c r="J426" s="70">
        <f t="shared" si="346"/>
        <v>0</v>
      </c>
      <c r="K426" s="55"/>
      <c r="L426" s="56"/>
      <c r="M426" s="57"/>
      <c r="N426" s="58"/>
      <c r="O426" s="59"/>
      <c r="P426" s="60"/>
      <c r="Q426" s="132"/>
      <c r="R426" s="61"/>
      <c r="S426" s="62"/>
      <c r="T426" s="63"/>
      <c r="U426" s="64"/>
      <c r="V426" s="65"/>
      <c r="W426" s="66"/>
      <c r="X426" s="67"/>
      <c r="Y426" s="68"/>
      <c r="Z426" s="67"/>
      <c r="AA426" s="68"/>
      <c r="AB426" s="67"/>
      <c r="AC426" s="69"/>
      <c r="AD426" s="26"/>
      <c r="AE426" s="26"/>
      <c r="AF426" s="26"/>
      <c r="AG426" s="26"/>
      <c r="AH426" s="26"/>
      <c r="AI426" s="91"/>
      <c r="AJ426" s="26"/>
      <c r="AK426" s="26"/>
      <c r="AL426" s="26"/>
      <c r="AM426" s="26"/>
      <c r="AN426" s="26"/>
      <c r="AO426" s="286">
        <f t="shared" si="347"/>
        <v>0</v>
      </c>
      <c r="AP426" s="294">
        <f t="shared" si="347"/>
        <v>0</v>
      </c>
      <c r="AQ426" s="302">
        <f t="shared" si="347"/>
        <v>0</v>
      </c>
      <c r="AR426" s="310">
        <f t="shared" si="347"/>
        <v>0</v>
      </c>
      <c r="AS426" s="272">
        <f>((((K426*VÁHY!$B$7)+(L426*VÁHY!$C$7)+(M426*VÁHY!$D$7)+(N426*VÁHY!$E$7)+(O426*VÁHY!$F$7)+(P426*VÁHY!$G$7))*VÁHY!$H$7)+((R426*VÁHY!$I$7)+(S426*VÁHY!$J$7)+(T426*VÁHY!$K$7)+(U426*VÁHY!$L$7)+(V426*VÁHY!$M$7)+(W426*VÁHY!$N$7))+(X426*VÁHY!$O$7+Y426*VÁHY!$P$7+Z426*VÁHY!$Q$7+AA426*VÁHY!$R$7+AB426*VÁHY!$S$7+AC426*VÁHY!$T$7)+(AD426*VÁHY!$U$7+AE426*VÁHY!$V$7+AG426*VÁHY!$X$7+AH426*VÁHY!$Y$7))*(1+(AM426*VÁHY!$AD$7))+(AJ426*VÁHY!$AA$7)</f>
        <v>0</v>
      </c>
      <c r="AT426" s="273">
        <f>AS426+AS425+AS424</f>
        <v>0</v>
      </c>
      <c r="AU426" s="272">
        <f t="shared" si="348"/>
        <v>0</v>
      </c>
      <c r="AV426" s="272">
        <f t="shared" ref="AV426" si="349">AS426+AS425+AS424+AS423+AS422+AS421+AS420</f>
        <v>0</v>
      </c>
    </row>
    <row r="427" spans="1:48" ht="14.25" thickTop="1" thickBot="1" x14ac:dyDescent="0.25">
      <c r="A427" s="105"/>
      <c r="B427" s="106"/>
      <c r="C427" s="114" t="e">
        <f>(L419+M419+N419+S419+T419+U419)/J419</f>
        <v>#DIV/0!</v>
      </c>
      <c r="D427" s="107" t="e">
        <f>(O419+P419+V419+W419+Y419+AA419)/(K419+L419+M419+N419+O419+P419+R419+S419+T419+U419+V419+W419+X419+Y419+Z419+AA419+AB419+AC419)</f>
        <v>#DIV/0!</v>
      </c>
      <c r="E427" s="108" t="e">
        <f>(K419+L419+M419+N419+O419+P419)/J419</f>
        <v>#DIV/0!</v>
      </c>
      <c r="F427" s="109" t="e">
        <f>1-J419/I419</f>
        <v>#DIV/0!</v>
      </c>
      <c r="G427" s="125" t="e">
        <f>Q419/J419</f>
        <v>#DIV/0!</v>
      </c>
      <c r="H427" s="127">
        <f>I419/(MAKROPLAN!E44)</f>
        <v>0</v>
      </c>
      <c r="I427" s="110"/>
      <c r="J427" s="111"/>
      <c r="K427" s="111"/>
      <c r="L427" s="111"/>
      <c r="M427" s="111"/>
      <c r="N427" s="111"/>
      <c r="O427" s="110"/>
      <c r="P427" s="111"/>
      <c r="Q427" s="111"/>
      <c r="R427" s="111"/>
      <c r="S427" s="111"/>
      <c r="T427" s="111"/>
      <c r="U427" s="111"/>
      <c r="V427" s="110"/>
      <c r="W427" s="111"/>
      <c r="X427" s="111"/>
      <c r="Y427" s="111"/>
      <c r="Z427" s="111"/>
      <c r="AA427" s="111"/>
      <c r="AB427" s="110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1"/>
      <c r="AM427" s="111"/>
    </row>
    <row r="428" spans="1:48" ht="13.5" thickTop="1" x14ac:dyDescent="0.2">
      <c r="A428" s="112"/>
      <c r="B428" s="106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  <c r="AA428" s="113"/>
      <c r="AB428" s="113"/>
      <c r="AC428" s="113"/>
      <c r="AD428" s="113"/>
      <c r="AE428" s="113"/>
      <c r="AF428" s="113"/>
      <c r="AG428" s="113"/>
      <c r="AH428" s="113"/>
      <c r="AI428" s="113"/>
      <c r="AJ428" s="113"/>
      <c r="AK428" s="113"/>
      <c r="AL428" s="113"/>
      <c r="AM428" s="113"/>
    </row>
    <row r="429" spans="1:48" ht="20.25" x14ac:dyDescent="0.2">
      <c r="A429" s="100"/>
      <c r="B429" s="12"/>
      <c r="C429" s="355" t="s">
        <v>145</v>
      </c>
      <c r="D429" s="355"/>
      <c r="E429" s="355"/>
      <c r="F429" s="355" t="s">
        <v>72</v>
      </c>
      <c r="G429" s="355"/>
      <c r="H429" s="355"/>
      <c r="I429" s="70">
        <f>(K429+L429+M429+N429+O429+P429+R429+S429+T429+U429+V429+W429+AD429+AE429+AG429+(AH429/4)+X429+Y429+Z429+AA429+AB429+AC429)</f>
        <v>0</v>
      </c>
      <c r="J429" s="70">
        <f>(K429+L429+M429+N429+O429+P429+R429+S429+T429+U429+V429+W429)</f>
        <v>0</v>
      </c>
      <c r="K429" s="71">
        <f t="shared" ref="K429:AJ429" si="350">SUM(K430:K436)/60</f>
        <v>0</v>
      </c>
      <c r="L429" s="72">
        <f t="shared" si="350"/>
        <v>0</v>
      </c>
      <c r="M429" s="73">
        <f t="shared" si="350"/>
        <v>0</v>
      </c>
      <c r="N429" s="74">
        <f t="shared" si="350"/>
        <v>0</v>
      </c>
      <c r="O429" s="75">
        <f t="shared" si="350"/>
        <v>0</v>
      </c>
      <c r="P429" s="76">
        <f t="shared" si="350"/>
        <v>0</v>
      </c>
      <c r="Q429" s="130">
        <f t="shared" si="350"/>
        <v>0</v>
      </c>
      <c r="R429" s="77">
        <f t="shared" si="350"/>
        <v>0</v>
      </c>
      <c r="S429" s="78">
        <f t="shared" si="350"/>
        <v>0</v>
      </c>
      <c r="T429" s="79">
        <f t="shared" si="350"/>
        <v>0</v>
      </c>
      <c r="U429" s="80">
        <f t="shared" si="350"/>
        <v>0</v>
      </c>
      <c r="V429" s="81">
        <f t="shared" si="350"/>
        <v>0</v>
      </c>
      <c r="W429" s="82">
        <f t="shared" si="350"/>
        <v>0</v>
      </c>
      <c r="X429" s="83">
        <f t="shared" si="350"/>
        <v>0</v>
      </c>
      <c r="Y429" s="84">
        <f t="shared" si="350"/>
        <v>0</v>
      </c>
      <c r="Z429" s="83">
        <f t="shared" si="350"/>
        <v>0</v>
      </c>
      <c r="AA429" s="84">
        <f t="shared" si="350"/>
        <v>0</v>
      </c>
      <c r="AB429" s="83">
        <f t="shared" si="350"/>
        <v>0</v>
      </c>
      <c r="AC429" s="85">
        <f t="shared" si="350"/>
        <v>0</v>
      </c>
      <c r="AD429" s="86">
        <f t="shared" si="350"/>
        <v>0</v>
      </c>
      <c r="AE429" s="86">
        <f t="shared" si="350"/>
        <v>0</v>
      </c>
      <c r="AF429" s="86">
        <f t="shared" si="350"/>
        <v>0</v>
      </c>
      <c r="AG429" s="86">
        <f t="shared" si="350"/>
        <v>0</v>
      </c>
      <c r="AH429" s="86">
        <f t="shared" si="350"/>
        <v>0</v>
      </c>
      <c r="AI429" s="89">
        <f t="shared" si="350"/>
        <v>0</v>
      </c>
      <c r="AJ429" s="86">
        <f t="shared" si="350"/>
        <v>0</v>
      </c>
      <c r="AK429" s="24">
        <f t="shared" ref="AK429" si="351">SUM(AK430:AK436)</f>
        <v>0</v>
      </c>
      <c r="AL429" s="24">
        <f t="shared" ref="AL429:AN429" si="352">SUM(AL430:AL436)</f>
        <v>0</v>
      </c>
      <c r="AM429" s="24">
        <f t="shared" si="352"/>
        <v>0</v>
      </c>
      <c r="AN429" s="24">
        <f t="shared" si="352"/>
        <v>0</v>
      </c>
      <c r="AO429" s="280">
        <f>VÁHY!$AF$7</f>
        <v>2.5714285714285716</v>
      </c>
      <c r="AP429" s="291">
        <f>VÁHY!$AG$7</f>
        <v>6.7499999999999991</v>
      </c>
      <c r="AQ429" s="299">
        <f>VÁHY!$AH$7</f>
        <v>9.6428571428571406</v>
      </c>
      <c r="AR429" s="307">
        <f>VÁHY!$AI$7</f>
        <v>11.25</v>
      </c>
    </row>
    <row r="430" spans="1:48" ht="21.95" customHeight="1" x14ac:dyDescent="0.2">
      <c r="A430" s="103"/>
      <c r="B430" s="30">
        <v>42961</v>
      </c>
      <c r="C430" s="334"/>
      <c r="D430" s="334"/>
      <c r="E430" s="334"/>
      <c r="F430" s="334"/>
      <c r="G430" s="334"/>
      <c r="H430" s="334"/>
      <c r="I430" s="70">
        <f t="shared" ref="I430:I436" si="353">(K430+L430+M430+N430+O430+P430+R430+S430+T430+U430+V430+W430+AD430+AE430+AG430+(AH430/4)+X430+Y430+Z430+AA430+AB430+AC430)/60</f>
        <v>0</v>
      </c>
      <c r="J430" s="70">
        <f t="shared" ref="J430:J436" si="354">(K430+L430+M430+N430+O430+P430+R430+S430+T430+U430+V430+W430)/60</f>
        <v>0</v>
      </c>
      <c r="K430" s="40"/>
      <c r="L430" s="41"/>
      <c r="M430" s="42"/>
      <c r="N430" s="43"/>
      <c r="O430" s="44"/>
      <c r="P430" s="45"/>
      <c r="Q430" s="131"/>
      <c r="R430" s="46"/>
      <c r="S430" s="47"/>
      <c r="T430" s="48"/>
      <c r="U430" s="49"/>
      <c r="V430" s="50"/>
      <c r="W430" s="51"/>
      <c r="X430" s="52"/>
      <c r="Y430" s="53"/>
      <c r="Z430" s="52"/>
      <c r="AA430" s="53"/>
      <c r="AB430" s="52"/>
      <c r="AC430" s="54"/>
      <c r="AD430" s="25"/>
      <c r="AE430" s="25"/>
      <c r="AF430" s="25"/>
      <c r="AG430" s="25"/>
      <c r="AH430" s="25"/>
      <c r="AI430" s="90"/>
      <c r="AJ430" s="25"/>
      <c r="AK430" s="25"/>
      <c r="AL430" s="25"/>
      <c r="AM430" s="25"/>
      <c r="AN430" s="25"/>
      <c r="AO430" s="286">
        <f t="shared" ref="AO430:AR436" si="355">AS430/60</f>
        <v>0</v>
      </c>
      <c r="AP430" s="294">
        <f t="shared" si="355"/>
        <v>0</v>
      </c>
      <c r="AQ430" s="302">
        <f t="shared" si="355"/>
        <v>0</v>
      </c>
      <c r="AR430" s="310">
        <f t="shared" si="355"/>
        <v>0</v>
      </c>
      <c r="AS430" s="272">
        <f>((((K430*VÁHY!$B$7)+(L430*VÁHY!$C$7)+(M430*VÁHY!$D$7)+(N430*VÁHY!$E$7)+(O430*VÁHY!$F$7)+(P430*VÁHY!$G$7))*VÁHY!$H$7)+((R430*VÁHY!$I$7)+(S430*VÁHY!$J$7)+(T430*VÁHY!$K$7)+(U430*VÁHY!$L$7)+(V430*VÁHY!$M$7)+(W430*VÁHY!$N$7))+(X430*VÁHY!$O$7+Y430*VÁHY!$P$7+Z430*VÁHY!$Q$7+AA430*VÁHY!$R$7+AB430*VÁHY!$S$7+AC430*VÁHY!$T$7)+(AD430*VÁHY!$U$7+AE430*VÁHY!$V$7+AG430*VÁHY!$X$7+AH430*VÁHY!$Y$7))*(1+(AM430*VÁHY!$AD$7))+(AJ430*VÁHY!$AA$7)</f>
        <v>0</v>
      </c>
      <c r="AT430" s="272">
        <f>AS430+AS426+AS425</f>
        <v>0</v>
      </c>
      <c r="AU430" s="272">
        <f>AS430+AS426+AS425+AS424+AS423</f>
        <v>0</v>
      </c>
      <c r="AV430" s="272">
        <f>AS430+AS426+AS425+AS424+AS423+AS422+AS421</f>
        <v>0</v>
      </c>
    </row>
    <row r="431" spans="1:48" ht="21.95" customHeight="1" x14ac:dyDescent="0.2">
      <c r="A431" s="104"/>
      <c r="B431" s="31">
        <v>42962</v>
      </c>
      <c r="C431" s="334"/>
      <c r="D431" s="334"/>
      <c r="E431" s="334"/>
      <c r="F431" s="334"/>
      <c r="G431" s="334"/>
      <c r="H431" s="334"/>
      <c r="I431" s="70">
        <f t="shared" si="353"/>
        <v>0</v>
      </c>
      <c r="J431" s="70">
        <f t="shared" si="354"/>
        <v>0</v>
      </c>
      <c r="K431" s="55"/>
      <c r="L431" s="56"/>
      <c r="M431" s="57"/>
      <c r="N431" s="58"/>
      <c r="O431" s="59"/>
      <c r="P431" s="60"/>
      <c r="Q431" s="132"/>
      <c r="R431" s="61"/>
      <c r="S431" s="62"/>
      <c r="T431" s="63"/>
      <c r="U431" s="64"/>
      <c r="V431" s="65"/>
      <c r="W431" s="66"/>
      <c r="X431" s="67"/>
      <c r="Y431" s="68"/>
      <c r="Z431" s="67"/>
      <c r="AA431" s="68"/>
      <c r="AB431" s="67"/>
      <c r="AC431" s="69"/>
      <c r="AD431" s="26"/>
      <c r="AE431" s="26"/>
      <c r="AF431" s="26"/>
      <c r="AG431" s="26"/>
      <c r="AH431" s="26"/>
      <c r="AI431" s="91"/>
      <c r="AJ431" s="26"/>
      <c r="AK431" s="26"/>
      <c r="AL431" s="26"/>
      <c r="AM431" s="26"/>
      <c r="AN431" s="26"/>
      <c r="AO431" s="286">
        <f t="shared" si="355"/>
        <v>0</v>
      </c>
      <c r="AP431" s="294">
        <f t="shared" si="355"/>
        <v>0</v>
      </c>
      <c r="AQ431" s="302">
        <f t="shared" si="355"/>
        <v>0</v>
      </c>
      <c r="AR431" s="310">
        <f t="shared" si="355"/>
        <v>0</v>
      </c>
      <c r="AS431" s="272">
        <f>((((K431*VÁHY!$B$7)+(L431*VÁHY!$C$7)+(M431*VÁHY!$D$7)+(N431*VÁHY!$E$7)+(O431*VÁHY!$F$7)+(P431*VÁHY!$G$7))*VÁHY!$H$7)+((R431*VÁHY!$I$7)+(S431*VÁHY!$J$7)+(T431*VÁHY!$K$7)+(U431*VÁHY!$L$7)+(V431*VÁHY!$M$7)+(W431*VÁHY!$N$7))+(X431*VÁHY!$O$7+Y431*VÁHY!$P$7+Z431*VÁHY!$Q$7+AA431*VÁHY!$R$7+AB431*VÁHY!$S$7+AC431*VÁHY!$T$7)+(AD431*VÁHY!$U$7+AE431*VÁHY!$V$7+AG431*VÁHY!$X$7+AH431*VÁHY!$Y$7))*(1+(AM431*VÁHY!$AD$7))+(AJ431*VÁHY!$AA$7)</f>
        <v>0</v>
      </c>
      <c r="AT431" s="273">
        <f>AS431+AS430+AS426</f>
        <v>0</v>
      </c>
      <c r="AU431" s="272">
        <f>AS431+AS430+AS426+AS425+AS424</f>
        <v>0</v>
      </c>
      <c r="AV431" s="272">
        <f>AS431+AS430+AS426+AS425+AS424+AS423+AS422</f>
        <v>0</v>
      </c>
    </row>
    <row r="432" spans="1:48" ht="21.95" customHeight="1" x14ac:dyDescent="0.2">
      <c r="A432" s="104"/>
      <c r="B432" s="31">
        <v>42963</v>
      </c>
      <c r="C432" s="334"/>
      <c r="D432" s="334"/>
      <c r="E432" s="334"/>
      <c r="F432" s="334"/>
      <c r="G432" s="334"/>
      <c r="H432" s="334"/>
      <c r="I432" s="70">
        <f t="shared" si="353"/>
        <v>0</v>
      </c>
      <c r="J432" s="70">
        <f t="shared" si="354"/>
        <v>0</v>
      </c>
      <c r="K432" s="55"/>
      <c r="L432" s="56"/>
      <c r="M432" s="57"/>
      <c r="N432" s="58"/>
      <c r="O432" s="59"/>
      <c r="P432" s="60"/>
      <c r="Q432" s="132"/>
      <c r="R432" s="61"/>
      <c r="S432" s="62"/>
      <c r="T432" s="63"/>
      <c r="U432" s="64"/>
      <c r="V432" s="65"/>
      <c r="W432" s="66"/>
      <c r="X432" s="67"/>
      <c r="Y432" s="68"/>
      <c r="Z432" s="67"/>
      <c r="AA432" s="68"/>
      <c r="AB432" s="67"/>
      <c r="AC432" s="69"/>
      <c r="AD432" s="26"/>
      <c r="AE432" s="26"/>
      <c r="AF432" s="26"/>
      <c r="AG432" s="26"/>
      <c r="AH432" s="26"/>
      <c r="AI432" s="91"/>
      <c r="AJ432" s="26"/>
      <c r="AK432" s="26"/>
      <c r="AL432" s="26"/>
      <c r="AM432" s="26"/>
      <c r="AN432" s="26"/>
      <c r="AO432" s="286">
        <f t="shared" si="355"/>
        <v>0</v>
      </c>
      <c r="AP432" s="294">
        <f t="shared" si="355"/>
        <v>0</v>
      </c>
      <c r="AQ432" s="302">
        <f t="shared" si="355"/>
        <v>0</v>
      </c>
      <c r="AR432" s="310">
        <f t="shared" si="355"/>
        <v>0</v>
      </c>
      <c r="AS432" s="272">
        <f>((((K432*VÁHY!$B$7)+(L432*VÁHY!$C$7)+(M432*VÁHY!$D$7)+(N432*VÁHY!$E$7)+(O432*VÁHY!$F$7)+(P432*VÁHY!$G$7))*VÁHY!$H$7)+((R432*VÁHY!$I$7)+(S432*VÁHY!$J$7)+(T432*VÁHY!$K$7)+(U432*VÁHY!$L$7)+(V432*VÁHY!$M$7)+(W432*VÁHY!$N$7))+(X432*VÁHY!$O$7+Y432*VÁHY!$P$7+Z432*VÁHY!$Q$7+AA432*VÁHY!$R$7+AB432*VÁHY!$S$7+AC432*VÁHY!$T$7)+(AD432*VÁHY!$U$7+AE432*VÁHY!$V$7+AG432*VÁHY!$X$7+AH432*VÁHY!$Y$7))*(1+(AM432*VÁHY!$AD$7))+(AJ432*VÁHY!$AA$7)</f>
        <v>0</v>
      </c>
      <c r="AT432" s="273">
        <f>AS432+AS431+AS430</f>
        <v>0</v>
      </c>
      <c r="AU432" s="272">
        <f>AS432+AS431+AS430+AS426+AS425</f>
        <v>0</v>
      </c>
      <c r="AV432" s="272">
        <f>AS432+AS431+AS430+AS426+AS425+AS424+AS423</f>
        <v>0</v>
      </c>
    </row>
    <row r="433" spans="1:48" ht="21.95" customHeight="1" x14ac:dyDescent="0.2">
      <c r="A433" s="104"/>
      <c r="B433" s="30">
        <v>42964</v>
      </c>
      <c r="C433" s="334"/>
      <c r="D433" s="334"/>
      <c r="E433" s="334"/>
      <c r="F433" s="334"/>
      <c r="G433" s="334"/>
      <c r="H433" s="334"/>
      <c r="I433" s="70">
        <f t="shared" si="353"/>
        <v>0</v>
      </c>
      <c r="J433" s="70">
        <f t="shared" si="354"/>
        <v>0</v>
      </c>
      <c r="K433" s="55"/>
      <c r="L433" s="56"/>
      <c r="M433" s="57"/>
      <c r="N433" s="58"/>
      <c r="O433" s="59"/>
      <c r="P433" s="60"/>
      <c r="Q433" s="132"/>
      <c r="R433" s="61"/>
      <c r="S433" s="62"/>
      <c r="T433" s="63"/>
      <c r="U433" s="64"/>
      <c r="V433" s="65"/>
      <c r="W433" s="66"/>
      <c r="X433" s="67"/>
      <c r="Y433" s="68"/>
      <c r="Z433" s="67"/>
      <c r="AA433" s="68"/>
      <c r="AB433" s="67"/>
      <c r="AC433" s="69"/>
      <c r="AD433" s="26"/>
      <c r="AE433" s="26"/>
      <c r="AF433" s="26"/>
      <c r="AG433" s="26"/>
      <c r="AH433" s="26"/>
      <c r="AI433" s="91"/>
      <c r="AJ433" s="26"/>
      <c r="AK433" s="26"/>
      <c r="AL433" s="26"/>
      <c r="AM433" s="26"/>
      <c r="AN433" s="26"/>
      <c r="AO433" s="286">
        <f t="shared" si="355"/>
        <v>0</v>
      </c>
      <c r="AP433" s="294">
        <f t="shared" si="355"/>
        <v>0</v>
      </c>
      <c r="AQ433" s="302">
        <f t="shared" si="355"/>
        <v>0</v>
      </c>
      <c r="AR433" s="310">
        <f t="shared" si="355"/>
        <v>0</v>
      </c>
      <c r="AS433" s="272">
        <f>((((K433*VÁHY!$B$7)+(L433*VÁHY!$C$7)+(M433*VÁHY!$D$7)+(N433*VÁHY!$E$7)+(O433*VÁHY!$F$7)+(P433*VÁHY!$G$7))*VÁHY!$H$7)+((R433*VÁHY!$I$7)+(S433*VÁHY!$J$7)+(T433*VÁHY!$K$7)+(U433*VÁHY!$L$7)+(V433*VÁHY!$M$7)+(W433*VÁHY!$N$7))+(X433*VÁHY!$O$7+Y433*VÁHY!$P$7+Z433*VÁHY!$Q$7+AA433*VÁHY!$R$7+AB433*VÁHY!$S$7+AC433*VÁHY!$T$7)+(AD433*VÁHY!$U$7+AE433*VÁHY!$V$7+AG433*VÁHY!$X$7+AH433*VÁHY!$Y$7))*(1+(AM433*VÁHY!$AD$7))+(AJ433*VÁHY!$AA$7)</f>
        <v>0</v>
      </c>
      <c r="AT433" s="273">
        <f>AS433+AS432+AS431</f>
        <v>0</v>
      </c>
      <c r="AU433" s="272">
        <f>AS433+AS432+AS431+AS430+AS426</f>
        <v>0</v>
      </c>
      <c r="AV433" s="272">
        <f>AS433+AS432+AS431+AS430+AS426+AS425+AS424</f>
        <v>0</v>
      </c>
    </row>
    <row r="434" spans="1:48" ht="21.95" customHeight="1" x14ac:dyDescent="0.2">
      <c r="A434" s="104"/>
      <c r="B434" s="31">
        <v>42965</v>
      </c>
      <c r="C434" s="334"/>
      <c r="D434" s="334"/>
      <c r="E434" s="334"/>
      <c r="F434" s="334"/>
      <c r="G434" s="334"/>
      <c r="H434" s="334"/>
      <c r="I434" s="70">
        <f t="shared" si="353"/>
        <v>0</v>
      </c>
      <c r="J434" s="70">
        <f t="shared" si="354"/>
        <v>0</v>
      </c>
      <c r="K434" s="55"/>
      <c r="L434" s="56"/>
      <c r="M434" s="57"/>
      <c r="N434" s="58"/>
      <c r="O434" s="59"/>
      <c r="P434" s="60"/>
      <c r="Q434" s="132"/>
      <c r="R434" s="61"/>
      <c r="S434" s="62"/>
      <c r="T434" s="63"/>
      <c r="U434" s="64"/>
      <c r="V434" s="65"/>
      <c r="W434" s="66"/>
      <c r="X434" s="67"/>
      <c r="Y434" s="68"/>
      <c r="Z434" s="67"/>
      <c r="AA434" s="68"/>
      <c r="AB434" s="67"/>
      <c r="AC434" s="69"/>
      <c r="AD434" s="26"/>
      <c r="AE434" s="26"/>
      <c r="AF434" s="26"/>
      <c r="AG434" s="26"/>
      <c r="AH434" s="26"/>
      <c r="AI434" s="91"/>
      <c r="AJ434" s="26"/>
      <c r="AK434" s="26"/>
      <c r="AL434" s="26"/>
      <c r="AM434" s="26"/>
      <c r="AN434" s="26"/>
      <c r="AO434" s="286">
        <f t="shared" si="355"/>
        <v>0</v>
      </c>
      <c r="AP434" s="294">
        <f t="shared" si="355"/>
        <v>0</v>
      </c>
      <c r="AQ434" s="302">
        <f t="shared" si="355"/>
        <v>0</v>
      </c>
      <c r="AR434" s="310">
        <f t="shared" si="355"/>
        <v>0</v>
      </c>
      <c r="AS434" s="272">
        <f>((((K434*VÁHY!$B$7)+(L434*VÁHY!$C$7)+(M434*VÁHY!$D$7)+(N434*VÁHY!$E$7)+(O434*VÁHY!$F$7)+(P434*VÁHY!$G$7))*VÁHY!$H$7)+((R434*VÁHY!$I$7)+(S434*VÁHY!$J$7)+(T434*VÁHY!$K$7)+(U434*VÁHY!$L$7)+(V434*VÁHY!$M$7)+(W434*VÁHY!$N$7))+(X434*VÁHY!$O$7+Y434*VÁHY!$P$7+Z434*VÁHY!$Q$7+AA434*VÁHY!$R$7+AB434*VÁHY!$S$7+AC434*VÁHY!$T$7)+(AD434*VÁHY!$U$7+AE434*VÁHY!$V$7+AG434*VÁHY!$X$7+AH434*VÁHY!$Y$7))*(1+(AM434*VÁHY!$AD$7))+(AJ434*VÁHY!$AA$7)</f>
        <v>0</v>
      </c>
      <c r="AT434" s="273">
        <f>AS434+AS433+AS432</f>
        <v>0</v>
      </c>
      <c r="AU434" s="272">
        <f t="shared" ref="AU434:AU436" si="356">AS434+AS433+AS432+AS431+AS430</f>
        <v>0</v>
      </c>
      <c r="AV434" s="272">
        <f>AS434+AS433+AS432+AS431+AS430+AS426+AS425</f>
        <v>0</v>
      </c>
    </row>
    <row r="435" spans="1:48" ht="21.95" customHeight="1" x14ac:dyDescent="0.2">
      <c r="A435" s="104"/>
      <c r="B435" s="31">
        <v>42966</v>
      </c>
      <c r="C435" s="334"/>
      <c r="D435" s="334"/>
      <c r="E435" s="334"/>
      <c r="F435" s="334"/>
      <c r="G435" s="334"/>
      <c r="H435" s="334"/>
      <c r="I435" s="70">
        <f t="shared" si="353"/>
        <v>0</v>
      </c>
      <c r="J435" s="70">
        <f t="shared" si="354"/>
        <v>0</v>
      </c>
      <c r="K435" s="55"/>
      <c r="L435" s="56"/>
      <c r="M435" s="57"/>
      <c r="N435" s="58"/>
      <c r="O435" s="59"/>
      <c r="P435" s="60"/>
      <c r="Q435" s="132"/>
      <c r="R435" s="61"/>
      <c r="S435" s="62"/>
      <c r="T435" s="63"/>
      <c r="U435" s="64"/>
      <c r="V435" s="65"/>
      <c r="W435" s="66"/>
      <c r="X435" s="67"/>
      <c r="Y435" s="68"/>
      <c r="Z435" s="67"/>
      <c r="AA435" s="68"/>
      <c r="AB435" s="67"/>
      <c r="AC435" s="69"/>
      <c r="AD435" s="26"/>
      <c r="AE435" s="26"/>
      <c r="AF435" s="26"/>
      <c r="AG435" s="26"/>
      <c r="AH435" s="26"/>
      <c r="AI435" s="91"/>
      <c r="AJ435" s="26"/>
      <c r="AK435" s="26"/>
      <c r="AL435" s="26"/>
      <c r="AM435" s="26"/>
      <c r="AN435" s="26"/>
      <c r="AO435" s="286">
        <f t="shared" si="355"/>
        <v>0</v>
      </c>
      <c r="AP435" s="294">
        <f t="shared" si="355"/>
        <v>0</v>
      </c>
      <c r="AQ435" s="302">
        <f t="shared" si="355"/>
        <v>0</v>
      </c>
      <c r="AR435" s="310">
        <f t="shared" si="355"/>
        <v>0</v>
      </c>
      <c r="AS435" s="272">
        <f>((((K435*VÁHY!$B$7)+(L435*VÁHY!$C$7)+(M435*VÁHY!$D$7)+(N435*VÁHY!$E$7)+(O435*VÁHY!$F$7)+(P435*VÁHY!$G$7))*VÁHY!$H$7)+((R435*VÁHY!$I$7)+(S435*VÁHY!$J$7)+(T435*VÁHY!$K$7)+(U435*VÁHY!$L$7)+(V435*VÁHY!$M$7)+(W435*VÁHY!$N$7))+(X435*VÁHY!$O$7+Y435*VÁHY!$P$7+Z435*VÁHY!$Q$7+AA435*VÁHY!$R$7+AB435*VÁHY!$S$7+AC435*VÁHY!$T$7)+(AD435*VÁHY!$U$7+AE435*VÁHY!$V$7+AG435*VÁHY!$X$7+AH435*VÁHY!$Y$7))*(1+(AM435*VÁHY!$AD$7))+(AJ435*VÁHY!$AA$7)</f>
        <v>0</v>
      </c>
      <c r="AT435" s="273">
        <f>AS435+AS434+AS433</f>
        <v>0</v>
      </c>
      <c r="AU435" s="272">
        <f t="shared" si="356"/>
        <v>0</v>
      </c>
      <c r="AV435" s="272">
        <f>AS435+AS434+AS433+AS432+AS431+AS430+AS426</f>
        <v>0</v>
      </c>
    </row>
    <row r="436" spans="1:48" ht="21.95" customHeight="1" thickBot="1" x14ac:dyDescent="0.25">
      <c r="A436" s="104"/>
      <c r="B436" s="30">
        <v>42967</v>
      </c>
      <c r="C436" s="335"/>
      <c r="D436" s="335"/>
      <c r="E436" s="335"/>
      <c r="F436" s="334"/>
      <c r="G436" s="334"/>
      <c r="H436" s="334"/>
      <c r="I436" s="70">
        <f t="shared" si="353"/>
        <v>0</v>
      </c>
      <c r="J436" s="70">
        <f t="shared" si="354"/>
        <v>0</v>
      </c>
      <c r="K436" s="55"/>
      <c r="L436" s="56"/>
      <c r="M436" s="57"/>
      <c r="N436" s="58"/>
      <c r="O436" s="59"/>
      <c r="P436" s="60"/>
      <c r="Q436" s="132"/>
      <c r="R436" s="61"/>
      <c r="S436" s="62"/>
      <c r="T436" s="63"/>
      <c r="U436" s="64"/>
      <c r="V436" s="65"/>
      <c r="W436" s="66"/>
      <c r="X436" s="67"/>
      <c r="Y436" s="68"/>
      <c r="Z436" s="67"/>
      <c r="AA436" s="68"/>
      <c r="AB436" s="67"/>
      <c r="AC436" s="69"/>
      <c r="AD436" s="26"/>
      <c r="AE436" s="26"/>
      <c r="AF436" s="26"/>
      <c r="AG436" s="26"/>
      <c r="AH436" s="26"/>
      <c r="AI436" s="91"/>
      <c r="AJ436" s="26"/>
      <c r="AK436" s="26"/>
      <c r="AL436" s="26"/>
      <c r="AM436" s="26"/>
      <c r="AN436" s="26"/>
      <c r="AO436" s="286">
        <f t="shared" si="355"/>
        <v>0</v>
      </c>
      <c r="AP436" s="294">
        <f t="shared" si="355"/>
        <v>0</v>
      </c>
      <c r="AQ436" s="302">
        <f t="shared" si="355"/>
        <v>0</v>
      </c>
      <c r="AR436" s="310">
        <f t="shared" si="355"/>
        <v>0</v>
      </c>
      <c r="AS436" s="272">
        <f>((((K436*VÁHY!$B$7)+(L436*VÁHY!$C$7)+(M436*VÁHY!$D$7)+(N436*VÁHY!$E$7)+(O436*VÁHY!$F$7)+(P436*VÁHY!$G$7))*VÁHY!$H$7)+((R436*VÁHY!$I$7)+(S436*VÁHY!$J$7)+(T436*VÁHY!$K$7)+(U436*VÁHY!$L$7)+(V436*VÁHY!$M$7)+(W436*VÁHY!$N$7))+(X436*VÁHY!$O$7+Y436*VÁHY!$P$7+Z436*VÁHY!$Q$7+AA436*VÁHY!$R$7+AB436*VÁHY!$S$7+AC436*VÁHY!$T$7)+(AD436*VÁHY!$U$7+AE436*VÁHY!$V$7+AG436*VÁHY!$X$7+AH436*VÁHY!$Y$7))*(1+(AM436*VÁHY!$AD$7))+(AJ436*VÁHY!$AA$7)</f>
        <v>0</v>
      </c>
      <c r="AT436" s="273">
        <f>AS436+AS435+AS434</f>
        <v>0</v>
      </c>
      <c r="AU436" s="272">
        <f t="shared" si="356"/>
        <v>0</v>
      </c>
      <c r="AV436" s="272">
        <f t="shared" ref="AV436" si="357">AS436+AS435+AS434+AS433+AS432+AS431+AS430</f>
        <v>0</v>
      </c>
    </row>
    <row r="437" spans="1:48" ht="14.25" thickTop="1" thickBot="1" x14ac:dyDescent="0.25">
      <c r="A437" s="105"/>
      <c r="B437" s="106"/>
      <c r="C437" s="114" t="e">
        <f>(L429+M429+N429+S429+T429+U429)/J429</f>
        <v>#DIV/0!</v>
      </c>
      <c r="D437" s="107" t="e">
        <f>(O429+P429+V429+W429+Y429+AA429)/(K429+L429+M429+N429+O429+P429+R429+S429+T429+U429+V429+W429+X429+Y429+Z429+AA429+AB429+AC429)</f>
        <v>#DIV/0!</v>
      </c>
      <c r="E437" s="108" t="e">
        <f>(K429+L429+M429+N429+O429+P429)/J429</f>
        <v>#DIV/0!</v>
      </c>
      <c r="F437" s="109" t="e">
        <f>1-J429/I429</f>
        <v>#DIV/0!</v>
      </c>
      <c r="G437" s="125" t="e">
        <f>Q429/J429</f>
        <v>#DIV/0!</v>
      </c>
      <c r="H437" s="127">
        <f>I429/(MAKROPLAN!E45)</f>
        <v>0</v>
      </c>
      <c r="I437" s="110"/>
      <c r="J437" s="111"/>
      <c r="K437" s="111"/>
      <c r="L437" s="111"/>
      <c r="M437" s="111"/>
      <c r="N437" s="111"/>
      <c r="O437" s="110"/>
      <c r="P437" s="111"/>
      <c r="Q437" s="111"/>
      <c r="R437" s="111"/>
      <c r="S437" s="111"/>
      <c r="T437" s="111"/>
      <c r="U437" s="111"/>
      <c r="V437" s="110"/>
      <c r="W437" s="111"/>
      <c r="X437" s="111"/>
      <c r="Y437" s="111"/>
      <c r="Z437" s="111"/>
      <c r="AA437" s="111"/>
      <c r="AB437" s="110"/>
      <c r="AC437" s="111"/>
      <c r="AD437" s="111"/>
      <c r="AE437" s="111"/>
      <c r="AF437" s="111"/>
      <c r="AG437" s="111"/>
      <c r="AH437" s="111"/>
      <c r="AI437" s="111"/>
      <c r="AJ437" s="111"/>
      <c r="AK437" s="111"/>
      <c r="AL437" s="111"/>
      <c r="AM437" s="111"/>
    </row>
    <row r="438" spans="1:48" ht="13.5" thickTop="1" x14ac:dyDescent="0.2">
      <c r="A438" s="112"/>
      <c r="B438" s="106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  <c r="AH438" s="113"/>
      <c r="AI438" s="113"/>
      <c r="AJ438" s="113"/>
      <c r="AK438" s="113"/>
      <c r="AL438" s="113"/>
      <c r="AM438" s="113"/>
    </row>
    <row r="439" spans="1:48" ht="20.25" x14ac:dyDescent="0.2">
      <c r="A439" s="100"/>
      <c r="B439" s="12"/>
      <c r="C439" s="355" t="s">
        <v>145</v>
      </c>
      <c r="D439" s="355"/>
      <c r="E439" s="355"/>
      <c r="F439" s="355" t="s">
        <v>74</v>
      </c>
      <c r="G439" s="355"/>
      <c r="H439" s="355"/>
      <c r="I439" s="70">
        <f>(K439+L439+M439+N439+O439+P439+R439+S439+T439+U439+V439+W439+AD439+AE439+AG439+(AH439/4)+X439+Y439+Z439+AA439+AB439+AC439)</f>
        <v>0</v>
      </c>
      <c r="J439" s="70">
        <f>(K439+L439+M439+N439+O439+P439+R439+S439+T439+U439+V439+W439)</f>
        <v>0</v>
      </c>
      <c r="K439" s="71">
        <f t="shared" ref="K439:AJ439" si="358">SUM(K440:K446)/60</f>
        <v>0</v>
      </c>
      <c r="L439" s="72">
        <f t="shared" si="358"/>
        <v>0</v>
      </c>
      <c r="M439" s="73">
        <f t="shared" si="358"/>
        <v>0</v>
      </c>
      <c r="N439" s="74">
        <f t="shared" si="358"/>
        <v>0</v>
      </c>
      <c r="O439" s="75">
        <f t="shared" si="358"/>
        <v>0</v>
      </c>
      <c r="P439" s="76">
        <f t="shared" si="358"/>
        <v>0</v>
      </c>
      <c r="Q439" s="130">
        <f t="shared" si="358"/>
        <v>0</v>
      </c>
      <c r="R439" s="77">
        <f t="shared" si="358"/>
        <v>0</v>
      </c>
      <c r="S439" s="78">
        <f t="shared" si="358"/>
        <v>0</v>
      </c>
      <c r="T439" s="79">
        <f t="shared" si="358"/>
        <v>0</v>
      </c>
      <c r="U439" s="80">
        <f t="shared" si="358"/>
        <v>0</v>
      </c>
      <c r="V439" s="81">
        <f t="shared" si="358"/>
        <v>0</v>
      </c>
      <c r="W439" s="82">
        <f t="shared" si="358"/>
        <v>0</v>
      </c>
      <c r="X439" s="83">
        <f t="shared" si="358"/>
        <v>0</v>
      </c>
      <c r="Y439" s="84">
        <f t="shared" si="358"/>
        <v>0</v>
      </c>
      <c r="Z439" s="83">
        <f t="shared" si="358"/>
        <v>0</v>
      </c>
      <c r="AA439" s="84">
        <f t="shared" si="358"/>
        <v>0</v>
      </c>
      <c r="AB439" s="83">
        <f t="shared" si="358"/>
        <v>0</v>
      </c>
      <c r="AC439" s="85">
        <f t="shared" si="358"/>
        <v>0</v>
      </c>
      <c r="AD439" s="86">
        <f t="shared" si="358"/>
        <v>0</v>
      </c>
      <c r="AE439" s="86">
        <f t="shared" si="358"/>
        <v>0</v>
      </c>
      <c r="AF439" s="86">
        <f t="shared" si="358"/>
        <v>0</v>
      </c>
      <c r="AG439" s="86">
        <f t="shared" si="358"/>
        <v>0</v>
      </c>
      <c r="AH439" s="86">
        <f t="shared" si="358"/>
        <v>0</v>
      </c>
      <c r="AI439" s="89">
        <f t="shared" si="358"/>
        <v>0</v>
      </c>
      <c r="AJ439" s="86">
        <f t="shared" si="358"/>
        <v>0</v>
      </c>
      <c r="AK439" s="24">
        <f t="shared" ref="AK439" si="359">SUM(AK440:AK446)</f>
        <v>0</v>
      </c>
      <c r="AL439" s="24">
        <f t="shared" ref="AL439:AN439" si="360">SUM(AL440:AL446)</f>
        <v>0</v>
      </c>
      <c r="AM439" s="24">
        <f t="shared" si="360"/>
        <v>0</v>
      </c>
      <c r="AN439" s="24">
        <f t="shared" si="360"/>
        <v>0</v>
      </c>
      <c r="AO439" s="280">
        <f>VÁHY!$AF$7</f>
        <v>2.5714285714285716</v>
      </c>
      <c r="AP439" s="291">
        <f>VÁHY!$AG$7</f>
        <v>6.7499999999999991</v>
      </c>
      <c r="AQ439" s="299">
        <f>VÁHY!$AH$7</f>
        <v>9.6428571428571406</v>
      </c>
      <c r="AR439" s="307">
        <f>VÁHY!$AI$7</f>
        <v>11.25</v>
      </c>
    </row>
    <row r="440" spans="1:48" ht="21.95" customHeight="1" x14ac:dyDescent="0.2">
      <c r="A440" s="103"/>
      <c r="B440" s="30">
        <v>42968</v>
      </c>
      <c r="C440" s="334"/>
      <c r="D440" s="334"/>
      <c r="E440" s="334"/>
      <c r="F440" s="334"/>
      <c r="G440" s="334"/>
      <c r="H440" s="334"/>
      <c r="I440" s="70">
        <f t="shared" ref="I440:I446" si="361">(K440+L440+M440+N440+O440+P440+R440+S440+T440+U440+V440+W440+AD440+AE440+AG440+(AH440/4)+X440+Y440+Z440+AA440+AB440+AC440)/60</f>
        <v>0</v>
      </c>
      <c r="J440" s="70">
        <f t="shared" ref="J440:J446" si="362">(K440+L440+M440+N440+O440+P440+R440+S440+T440+U440+V440+W440)/60</f>
        <v>0</v>
      </c>
      <c r="K440" s="40"/>
      <c r="L440" s="41"/>
      <c r="M440" s="42"/>
      <c r="N440" s="43"/>
      <c r="O440" s="44"/>
      <c r="P440" s="45"/>
      <c r="Q440" s="131"/>
      <c r="R440" s="46"/>
      <c r="S440" s="47"/>
      <c r="T440" s="48"/>
      <c r="U440" s="49"/>
      <c r="V440" s="50"/>
      <c r="W440" s="51"/>
      <c r="X440" s="52"/>
      <c r="Y440" s="53"/>
      <c r="Z440" s="52"/>
      <c r="AA440" s="53"/>
      <c r="AB440" s="52"/>
      <c r="AC440" s="54"/>
      <c r="AD440" s="25"/>
      <c r="AE440" s="25"/>
      <c r="AF440" s="25"/>
      <c r="AG440" s="25"/>
      <c r="AH440" s="25"/>
      <c r="AI440" s="90"/>
      <c r="AJ440" s="25"/>
      <c r="AK440" s="25"/>
      <c r="AL440" s="25"/>
      <c r="AM440" s="25"/>
      <c r="AN440" s="25"/>
      <c r="AO440" s="286">
        <f t="shared" ref="AO440:AR446" si="363">AS440/60</f>
        <v>0</v>
      </c>
      <c r="AP440" s="294">
        <f t="shared" si="363"/>
        <v>0</v>
      </c>
      <c r="AQ440" s="302">
        <f t="shared" si="363"/>
        <v>0</v>
      </c>
      <c r="AR440" s="310">
        <f t="shared" si="363"/>
        <v>0</v>
      </c>
      <c r="AS440" s="272">
        <f>((((K440*VÁHY!$B$7)+(L440*VÁHY!$C$7)+(M440*VÁHY!$D$7)+(N440*VÁHY!$E$7)+(O440*VÁHY!$F$7)+(P440*VÁHY!$G$7))*VÁHY!$H$7)+((R440*VÁHY!$I$7)+(S440*VÁHY!$J$7)+(T440*VÁHY!$K$7)+(U440*VÁHY!$L$7)+(V440*VÁHY!$M$7)+(W440*VÁHY!$N$7))+(X440*VÁHY!$O$7+Y440*VÁHY!$P$7+Z440*VÁHY!$Q$7+AA440*VÁHY!$R$7+AB440*VÁHY!$S$7+AC440*VÁHY!$T$7)+(AD440*VÁHY!$U$7+AE440*VÁHY!$V$7+AG440*VÁHY!$X$7+AH440*VÁHY!$Y$7))*(1+(AM440*VÁHY!$AD$7))+(AJ440*VÁHY!$AA$7)</f>
        <v>0</v>
      </c>
      <c r="AT440" s="272">
        <f>AS440+AS436+AS435</f>
        <v>0</v>
      </c>
      <c r="AU440" s="272">
        <f>AS440+AS436+AS435+AS434+AS433</f>
        <v>0</v>
      </c>
      <c r="AV440" s="272">
        <f>AS440+AS436+AS435+AS434+AS433+AS432+AS431</f>
        <v>0</v>
      </c>
    </row>
    <row r="441" spans="1:48" ht="21.95" customHeight="1" x14ac:dyDescent="0.2">
      <c r="A441" s="104"/>
      <c r="B441" s="31">
        <v>42969</v>
      </c>
      <c r="C441" s="334"/>
      <c r="D441" s="334"/>
      <c r="E441" s="334"/>
      <c r="F441" s="334"/>
      <c r="G441" s="334"/>
      <c r="H441" s="334"/>
      <c r="I441" s="70">
        <f t="shared" si="361"/>
        <v>0</v>
      </c>
      <c r="J441" s="70">
        <f t="shared" si="362"/>
        <v>0</v>
      </c>
      <c r="K441" s="55"/>
      <c r="L441" s="56"/>
      <c r="M441" s="57"/>
      <c r="N441" s="58"/>
      <c r="O441" s="59"/>
      <c r="P441" s="60"/>
      <c r="Q441" s="132"/>
      <c r="R441" s="61"/>
      <c r="S441" s="62"/>
      <c r="T441" s="63"/>
      <c r="U441" s="64"/>
      <c r="V441" s="65"/>
      <c r="W441" s="66"/>
      <c r="X441" s="67"/>
      <c r="Y441" s="68"/>
      <c r="Z441" s="67"/>
      <c r="AA441" s="68"/>
      <c r="AB441" s="67"/>
      <c r="AC441" s="69"/>
      <c r="AD441" s="26"/>
      <c r="AE441" s="26"/>
      <c r="AF441" s="26"/>
      <c r="AG441" s="26"/>
      <c r="AH441" s="26"/>
      <c r="AI441" s="91"/>
      <c r="AJ441" s="26"/>
      <c r="AK441" s="26"/>
      <c r="AL441" s="26"/>
      <c r="AM441" s="26"/>
      <c r="AN441" s="26"/>
      <c r="AO441" s="286">
        <f t="shared" si="363"/>
        <v>0</v>
      </c>
      <c r="AP441" s="294">
        <f t="shared" si="363"/>
        <v>0</v>
      </c>
      <c r="AQ441" s="302">
        <f t="shared" si="363"/>
        <v>0</v>
      </c>
      <c r="AR441" s="310">
        <f t="shared" si="363"/>
        <v>0</v>
      </c>
      <c r="AS441" s="272">
        <f>((((K441*VÁHY!$B$7)+(L441*VÁHY!$C$7)+(M441*VÁHY!$D$7)+(N441*VÁHY!$E$7)+(O441*VÁHY!$F$7)+(P441*VÁHY!$G$7))*VÁHY!$H$7)+((R441*VÁHY!$I$7)+(S441*VÁHY!$J$7)+(T441*VÁHY!$K$7)+(U441*VÁHY!$L$7)+(V441*VÁHY!$M$7)+(W441*VÁHY!$N$7))+(X441*VÁHY!$O$7+Y441*VÁHY!$P$7+Z441*VÁHY!$Q$7+AA441*VÁHY!$R$7+AB441*VÁHY!$S$7+AC441*VÁHY!$T$7)+(AD441*VÁHY!$U$7+AE441*VÁHY!$V$7+AG441*VÁHY!$X$7+AH441*VÁHY!$Y$7))*(1+(AM441*VÁHY!$AD$7))+(AJ441*VÁHY!$AA$7)</f>
        <v>0</v>
      </c>
      <c r="AT441" s="273">
        <f>AS441+AS440+AS436</f>
        <v>0</v>
      </c>
      <c r="AU441" s="272">
        <f>AS441+AS440+AS436+AS435+AS434</f>
        <v>0</v>
      </c>
      <c r="AV441" s="272">
        <f>AS441+AS440+AS436+AS435+AS434+AS433+AS432</f>
        <v>0</v>
      </c>
    </row>
    <row r="442" spans="1:48" ht="21.95" customHeight="1" x14ac:dyDescent="0.2">
      <c r="A442" s="104"/>
      <c r="B442" s="31">
        <v>42970</v>
      </c>
      <c r="C442" s="334"/>
      <c r="D442" s="334"/>
      <c r="E442" s="334"/>
      <c r="F442" s="334"/>
      <c r="G442" s="334"/>
      <c r="H442" s="334"/>
      <c r="I442" s="70">
        <f t="shared" si="361"/>
        <v>0</v>
      </c>
      <c r="J442" s="70">
        <f t="shared" si="362"/>
        <v>0</v>
      </c>
      <c r="K442" s="55"/>
      <c r="L442" s="56"/>
      <c r="M442" s="57"/>
      <c r="N442" s="58"/>
      <c r="O442" s="59"/>
      <c r="P442" s="60"/>
      <c r="Q442" s="132"/>
      <c r="R442" s="61"/>
      <c r="S442" s="62"/>
      <c r="T442" s="63"/>
      <c r="U442" s="64"/>
      <c r="V442" s="65"/>
      <c r="W442" s="66"/>
      <c r="X442" s="67"/>
      <c r="Y442" s="68"/>
      <c r="Z442" s="67"/>
      <c r="AA442" s="68"/>
      <c r="AB442" s="67"/>
      <c r="AC442" s="69"/>
      <c r="AD442" s="26"/>
      <c r="AE442" s="26"/>
      <c r="AF442" s="26"/>
      <c r="AG442" s="26"/>
      <c r="AH442" s="26"/>
      <c r="AI442" s="91"/>
      <c r="AJ442" s="26"/>
      <c r="AK442" s="26"/>
      <c r="AL442" s="26"/>
      <c r="AM442" s="26"/>
      <c r="AN442" s="26"/>
      <c r="AO442" s="286">
        <f t="shared" si="363"/>
        <v>0</v>
      </c>
      <c r="AP442" s="294">
        <f t="shared" si="363"/>
        <v>0</v>
      </c>
      <c r="AQ442" s="302">
        <f t="shared" si="363"/>
        <v>0</v>
      </c>
      <c r="AR442" s="310">
        <f t="shared" si="363"/>
        <v>0</v>
      </c>
      <c r="AS442" s="272">
        <f>((((K442*VÁHY!$B$7)+(L442*VÁHY!$C$7)+(M442*VÁHY!$D$7)+(N442*VÁHY!$E$7)+(O442*VÁHY!$F$7)+(P442*VÁHY!$G$7))*VÁHY!$H$7)+((R442*VÁHY!$I$7)+(S442*VÁHY!$J$7)+(T442*VÁHY!$K$7)+(U442*VÁHY!$L$7)+(V442*VÁHY!$M$7)+(W442*VÁHY!$N$7))+(X442*VÁHY!$O$7+Y442*VÁHY!$P$7+Z442*VÁHY!$Q$7+AA442*VÁHY!$R$7+AB442*VÁHY!$S$7+AC442*VÁHY!$T$7)+(AD442*VÁHY!$U$7+AE442*VÁHY!$V$7+AG442*VÁHY!$X$7+AH442*VÁHY!$Y$7))*(1+(AM442*VÁHY!$AD$7))+(AJ442*VÁHY!$AA$7)</f>
        <v>0</v>
      </c>
      <c r="AT442" s="273">
        <f>AS442+AS441+AS440</f>
        <v>0</v>
      </c>
      <c r="AU442" s="272">
        <f>AS442+AS441+AS440+AS436+AS435</f>
        <v>0</v>
      </c>
      <c r="AV442" s="272">
        <f>AS442+AS441+AS440+AS436+AS435+AS434+AS433</f>
        <v>0</v>
      </c>
    </row>
    <row r="443" spans="1:48" ht="21.95" customHeight="1" x14ac:dyDescent="0.2">
      <c r="A443" s="104"/>
      <c r="B443" s="30">
        <v>42971</v>
      </c>
      <c r="C443" s="334"/>
      <c r="D443" s="334"/>
      <c r="E443" s="334"/>
      <c r="F443" s="334"/>
      <c r="G443" s="334"/>
      <c r="H443" s="334"/>
      <c r="I443" s="70">
        <f t="shared" si="361"/>
        <v>0</v>
      </c>
      <c r="J443" s="70">
        <f t="shared" si="362"/>
        <v>0</v>
      </c>
      <c r="K443" s="55"/>
      <c r="L443" s="56"/>
      <c r="M443" s="57"/>
      <c r="N443" s="58"/>
      <c r="O443" s="59"/>
      <c r="P443" s="60"/>
      <c r="Q443" s="132"/>
      <c r="R443" s="61"/>
      <c r="S443" s="62"/>
      <c r="T443" s="63"/>
      <c r="U443" s="64"/>
      <c r="V443" s="65"/>
      <c r="W443" s="66"/>
      <c r="X443" s="67"/>
      <c r="Y443" s="68"/>
      <c r="Z443" s="67"/>
      <c r="AA443" s="68"/>
      <c r="AB443" s="67"/>
      <c r="AC443" s="69"/>
      <c r="AD443" s="26"/>
      <c r="AE443" s="26"/>
      <c r="AF443" s="26"/>
      <c r="AG443" s="26"/>
      <c r="AH443" s="26"/>
      <c r="AI443" s="91"/>
      <c r="AJ443" s="26"/>
      <c r="AK443" s="26"/>
      <c r="AL443" s="26"/>
      <c r="AM443" s="26"/>
      <c r="AN443" s="26"/>
      <c r="AO443" s="286">
        <f t="shared" si="363"/>
        <v>0</v>
      </c>
      <c r="AP443" s="294">
        <f t="shared" si="363"/>
        <v>0</v>
      </c>
      <c r="AQ443" s="302">
        <f t="shared" si="363"/>
        <v>0</v>
      </c>
      <c r="AR443" s="310">
        <f t="shared" si="363"/>
        <v>0</v>
      </c>
      <c r="AS443" s="272">
        <f>((((K443*VÁHY!$B$7)+(L443*VÁHY!$C$7)+(M443*VÁHY!$D$7)+(N443*VÁHY!$E$7)+(O443*VÁHY!$F$7)+(P443*VÁHY!$G$7))*VÁHY!$H$7)+((R443*VÁHY!$I$7)+(S443*VÁHY!$J$7)+(T443*VÁHY!$K$7)+(U443*VÁHY!$L$7)+(V443*VÁHY!$M$7)+(W443*VÁHY!$N$7))+(X443*VÁHY!$O$7+Y443*VÁHY!$P$7+Z443*VÁHY!$Q$7+AA443*VÁHY!$R$7+AB443*VÁHY!$S$7+AC443*VÁHY!$T$7)+(AD443*VÁHY!$U$7+AE443*VÁHY!$V$7+AG443*VÁHY!$X$7+AH443*VÁHY!$Y$7))*(1+(AM443*VÁHY!$AD$7))+(AJ443*VÁHY!$AA$7)</f>
        <v>0</v>
      </c>
      <c r="AT443" s="273">
        <f>AS443+AS442+AS441</f>
        <v>0</v>
      </c>
      <c r="AU443" s="272">
        <f>AS443+AS442+AS441+AS440+AS436</f>
        <v>0</v>
      </c>
      <c r="AV443" s="272">
        <f>AS443+AS442+AS441+AS440+AS436+AS435+AS434</f>
        <v>0</v>
      </c>
    </row>
    <row r="444" spans="1:48" ht="21.95" customHeight="1" x14ac:dyDescent="0.2">
      <c r="A444" s="104"/>
      <c r="B444" s="31">
        <v>42972</v>
      </c>
      <c r="C444" s="334"/>
      <c r="D444" s="334"/>
      <c r="E444" s="334"/>
      <c r="F444" s="334"/>
      <c r="G444" s="334"/>
      <c r="H444" s="334"/>
      <c r="I444" s="70">
        <f t="shared" si="361"/>
        <v>0</v>
      </c>
      <c r="J444" s="70">
        <f t="shared" si="362"/>
        <v>0</v>
      </c>
      <c r="K444" s="55"/>
      <c r="L444" s="56"/>
      <c r="M444" s="57"/>
      <c r="N444" s="58"/>
      <c r="O444" s="59"/>
      <c r="P444" s="60"/>
      <c r="Q444" s="132"/>
      <c r="R444" s="61"/>
      <c r="S444" s="62"/>
      <c r="T444" s="63"/>
      <c r="U444" s="64"/>
      <c r="V444" s="65"/>
      <c r="W444" s="66"/>
      <c r="X444" s="67"/>
      <c r="Y444" s="68"/>
      <c r="Z444" s="67"/>
      <c r="AA444" s="68"/>
      <c r="AB444" s="67"/>
      <c r="AC444" s="69"/>
      <c r="AD444" s="26"/>
      <c r="AE444" s="26"/>
      <c r="AF444" s="26"/>
      <c r="AG444" s="26"/>
      <c r="AH444" s="26"/>
      <c r="AI444" s="91"/>
      <c r="AJ444" s="26"/>
      <c r="AK444" s="26"/>
      <c r="AL444" s="26"/>
      <c r="AM444" s="26"/>
      <c r="AN444" s="26"/>
      <c r="AO444" s="286">
        <f t="shared" si="363"/>
        <v>0</v>
      </c>
      <c r="AP444" s="294">
        <f t="shared" si="363"/>
        <v>0</v>
      </c>
      <c r="AQ444" s="302">
        <f t="shared" si="363"/>
        <v>0</v>
      </c>
      <c r="AR444" s="310">
        <f t="shared" si="363"/>
        <v>0</v>
      </c>
      <c r="AS444" s="272">
        <f>((((K444*VÁHY!$B$7)+(L444*VÁHY!$C$7)+(M444*VÁHY!$D$7)+(N444*VÁHY!$E$7)+(O444*VÁHY!$F$7)+(P444*VÁHY!$G$7))*VÁHY!$H$7)+((R444*VÁHY!$I$7)+(S444*VÁHY!$J$7)+(T444*VÁHY!$K$7)+(U444*VÁHY!$L$7)+(V444*VÁHY!$M$7)+(W444*VÁHY!$N$7))+(X444*VÁHY!$O$7+Y444*VÁHY!$P$7+Z444*VÁHY!$Q$7+AA444*VÁHY!$R$7+AB444*VÁHY!$S$7+AC444*VÁHY!$T$7)+(AD444*VÁHY!$U$7+AE444*VÁHY!$V$7+AG444*VÁHY!$X$7+AH444*VÁHY!$Y$7))*(1+(AM444*VÁHY!$AD$7))+(AJ444*VÁHY!$AA$7)</f>
        <v>0</v>
      </c>
      <c r="AT444" s="273">
        <f>AS444+AS443+AS442</f>
        <v>0</v>
      </c>
      <c r="AU444" s="272">
        <f t="shared" ref="AU444:AU446" si="364">AS444+AS443+AS442+AS441+AS440</f>
        <v>0</v>
      </c>
      <c r="AV444" s="272">
        <f>AS444+AS443+AS442+AS441+AS440+AS436+AS435</f>
        <v>0</v>
      </c>
    </row>
    <row r="445" spans="1:48" ht="21.95" customHeight="1" x14ac:dyDescent="0.2">
      <c r="A445" s="104"/>
      <c r="B445" s="31">
        <v>42973</v>
      </c>
      <c r="C445" s="334"/>
      <c r="D445" s="334"/>
      <c r="E445" s="334"/>
      <c r="F445" s="334"/>
      <c r="G445" s="334"/>
      <c r="H445" s="334"/>
      <c r="I445" s="70">
        <f t="shared" si="361"/>
        <v>0</v>
      </c>
      <c r="J445" s="70">
        <f t="shared" si="362"/>
        <v>0</v>
      </c>
      <c r="K445" s="55"/>
      <c r="L445" s="56"/>
      <c r="M445" s="57"/>
      <c r="N445" s="58"/>
      <c r="O445" s="59"/>
      <c r="P445" s="60"/>
      <c r="Q445" s="132"/>
      <c r="R445" s="61"/>
      <c r="S445" s="62"/>
      <c r="T445" s="63"/>
      <c r="U445" s="64"/>
      <c r="V445" s="65"/>
      <c r="W445" s="66"/>
      <c r="X445" s="67"/>
      <c r="Y445" s="68"/>
      <c r="Z445" s="67"/>
      <c r="AA445" s="68"/>
      <c r="AB445" s="67"/>
      <c r="AC445" s="69"/>
      <c r="AD445" s="26"/>
      <c r="AE445" s="26"/>
      <c r="AF445" s="26"/>
      <c r="AG445" s="26"/>
      <c r="AH445" s="26"/>
      <c r="AI445" s="91"/>
      <c r="AJ445" s="26"/>
      <c r="AK445" s="26"/>
      <c r="AL445" s="26"/>
      <c r="AM445" s="26"/>
      <c r="AN445" s="26"/>
      <c r="AO445" s="286">
        <f t="shared" si="363"/>
        <v>0</v>
      </c>
      <c r="AP445" s="294">
        <f t="shared" si="363"/>
        <v>0</v>
      </c>
      <c r="AQ445" s="302">
        <f t="shared" si="363"/>
        <v>0</v>
      </c>
      <c r="AR445" s="310">
        <f t="shared" si="363"/>
        <v>0</v>
      </c>
      <c r="AS445" s="272">
        <f>((((K445*VÁHY!$B$7)+(L445*VÁHY!$C$7)+(M445*VÁHY!$D$7)+(N445*VÁHY!$E$7)+(O445*VÁHY!$F$7)+(P445*VÁHY!$G$7))*VÁHY!$H$7)+((R445*VÁHY!$I$7)+(S445*VÁHY!$J$7)+(T445*VÁHY!$K$7)+(U445*VÁHY!$L$7)+(V445*VÁHY!$M$7)+(W445*VÁHY!$N$7))+(X445*VÁHY!$O$7+Y445*VÁHY!$P$7+Z445*VÁHY!$Q$7+AA445*VÁHY!$R$7+AB445*VÁHY!$S$7+AC445*VÁHY!$T$7)+(AD445*VÁHY!$U$7+AE445*VÁHY!$V$7+AG445*VÁHY!$X$7+AH445*VÁHY!$Y$7))*(1+(AM445*VÁHY!$AD$7))+(AJ445*VÁHY!$AA$7)</f>
        <v>0</v>
      </c>
      <c r="AT445" s="273">
        <f>AS445+AS444+AS443</f>
        <v>0</v>
      </c>
      <c r="AU445" s="272">
        <f t="shared" si="364"/>
        <v>0</v>
      </c>
      <c r="AV445" s="272">
        <f>AS445+AS444+AS443+AS442+AS441+AS440+AS436</f>
        <v>0</v>
      </c>
    </row>
    <row r="446" spans="1:48" ht="21.95" customHeight="1" thickBot="1" x14ac:dyDescent="0.25">
      <c r="A446" s="104"/>
      <c r="B446" s="30">
        <v>42974</v>
      </c>
      <c r="C446" s="335"/>
      <c r="D446" s="335"/>
      <c r="E446" s="335"/>
      <c r="F446" s="334"/>
      <c r="G446" s="334"/>
      <c r="H446" s="334"/>
      <c r="I446" s="70">
        <f t="shared" si="361"/>
        <v>0</v>
      </c>
      <c r="J446" s="70">
        <f t="shared" si="362"/>
        <v>0</v>
      </c>
      <c r="K446" s="55"/>
      <c r="L446" s="56"/>
      <c r="M446" s="57"/>
      <c r="N446" s="58"/>
      <c r="O446" s="59"/>
      <c r="P446" s="60"/>
      <c r="Q446" s="132"/>
      <c r="R446" s="61"/>
      <c r="S446" s="62"/>
      <c r="T446" s="63"/>
      <c r="U446" s="64"/>
      <c r="V446" s="65"/>
      <c r="W446" s="66"/>
      <c r="X446" s="67"/>
      <c r="Y446" s="68"/>
      <c r="Z446" s="67"/>
      <c r="AA446" s="68"/>
      <c r="AB446" s="67"/>
      <c r="AC446" s="69"/>
      <c r="AD446" s="26"/>
      <c r="AE446" s="26"/>
      <c r="AF446" s="26"/>
      <c r="AG446" s="26"/>
      <c r="AH446" s="26"/>
      <c r="AI446" s="91"/>
      <c r="AJ446" s="26"/>
      <c r="AK446" s="26"/>
      <c r="AL446" s="26"/>
      <c r="AM446" s="26"/>
      <c r="AN446" s="26"/>
      <c r="AO446" s="286">
        <f t="shared" si="363"/>
        <v>0</v>
      </c>
      <c r="AP446" s="294">
        <f t="shared" si="363"/>
        <v>0</v>
      </c>
      <c r="AQ446" s="302">
        <f t="shared" si="363"/>
        <v>0</v>
      </c>
      <c r="AR446" s="310">
        <f t="shared" si="363"/>
        <v>0</v>
      </c>
      <c r="AS446" s="272">
        <f>((((K446*VÁHY!$B$7)+(L446*VÁHY!$C$7)+(M446*VÁHY!$D$7)+(N446*VÁHY!$E$7)+(O446*VÁHY!$F$7)+(P446*VÁHY!$G$7))*VÁHY!$H$7)+((R446*VÁHY!$I$7)+(S446*VÁHY!$J$7)+(T446*VÁHY!$K$7)+(U446*VÁHY!$L$7)+(V446*VÁHY!$M$7)+(W446*VÁHY!$N$7))+(X446*VÁHY!$O$7+Y446*VÁHY!$P$7+Z446*VÁHY!$Q$7+AA446*VÁHY!$R$7+AB446*VÁHY!$S$7+AC446*VÁHY!$T$7)+(AD446*VÁHY!$U$7+AE446*VÁHY!$V$7+AG446*VÁHY!$X$7+AH446*VÁHY!$Y$7))*(1+(AM446*VÁHY!$AD$7))+(AJ446*VÁHY!$AA$7)</f>
        <v>0</v>
      </c>
      <c r="AT446" s="273">
        <f>AS446+AS445+AS444</f>
        <v>0</v>
      </c>
      <c r="AU446" s="272">
        <f t="shared" si="364"/>
        <v>0</v>
      </c>
      <c r="AV446" s="272">
        <f t="shared" ref="AV446" si="365">AS446+AS445+AS444+AS443+AS442+AS441+AS440</f>
        <v>0</v>
      </c>
    </row>
    <row r="447" spans="1:48" ht="14.25" thickTop="1" thickBot="1" x14ac:dyDescent="0.25">
      <c r="A447" s="105"/>
      <c r="B447" s="106"/>
      <c r="C447" s="114" t="e">
        <f>(L439+M439+N439+S439+T439+U439)/J439</f>
        <v>#DIV/0!</v>
      </c>
      <c r="D447" s="107" t="e">
        <f>(O439+P439+V439+W439+Y439+AA439)/(K439+L439+M439+N439+O439+P439+R439+S439+T439+U439+V439+W439+X439+Y439+Z439+AA439+AB439+AC439)</f>
        <v>#DIV/0!</v>
      </c>
      <c r="E447" s="108" t="e">
        <f>(K439+L439+M439+N439+O439+P439)/J439</f>
        <v>#DIV/0!</v>
      </c>
      <c r="F447" s="109" t="e">
        <f>1-J439/I439</f>
        <v>#DIV/0!</v>
      </c>
      <c r="G447" s="125" t="e">
        <f>Q439/J439</f>
        <v>#DIV/0!</v>
      </c>
      <c r="H447" s="127">
        <f>I439/(MAKROPLAN!E46)</f>
        <v>0</v>
      </c>
      <c r="I447" s="110"/>
      <c r="J447" s="111"/>
      <c r="K447" s="111"/>
      <c r="L447" s="111"/>
      <c r="M447" s="111"/>
      <c r="N447" s="111"/>
      <c r="O447" s="110"/>
      <c r="P447" s="111"/>
      <c r="Q447" s="111"/>
      <c r="R447" s="111"/>
      <c r="S447" s="111"/>
      <c r="T447" s="111"/>
      <c r="U447" s="111"/>
      <c r="V447" s="110"/>
      <c r="W447" s="111"/>
      <c r="X447" s="111"/>
      <c r="Y447" s="111"/>
      <c r="Z447" s="111"/>
      <c r="AA447" s="111"/>
      <c r="AB447" s="110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1"/>
      <c r="AM447" s="111"/>
    </row>
    <row r="448" spans="1:48" ht="13.5" thickTop="1" x14ac:dyDescent="0.2">
      <c r="A448" s="112"/>
      <c r="B448" s="106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  <c r="AA448" s="113"/>
      <c r="AB448" s="113"/>
      <c r="AC448" s="113"/>
      <c r="AD448" s="113"/>
      <c r="AE448" s="113"/>
      <c r="AF448" s="113"/>
      <c r="AG448" s="113"/>
      <c r="AH448" s="113"/>
      <c r="AI448" s="113"/>
      <c r="AJ448" s="113"/>
      <c r="AK448" s="113"/>
      <c r="AL448" s="113"/>
      <c r="AM448" s="113"/>
    </row>
    <row r="449" spans="1:48" ht="20.25" x14ac:dyDescent="0.2">
      <c r="A449" s="100"/>
      <c r="B449" s="12"/>
      <c r="C449" s="355" t="s">
        <v>145</v>
      </c>
      <c r="D449" s="355"/>
      <c r="E449" s="355"/>
      <c r="F449" s="355" t="s">
        <v>73</v>
      </c>
      <c r="G449" s="355"/>
      <c r="H449" s="355"/>
      <c r="I449" s="70">
        <f>(K449+L449+M449+N449+O449+P449+R449+S449+T449+U449+V449+W449+AD449+AE449+AG449+(AH449/4)+X449+Y449+Z449+AA449+AB449+AC449)</f>
        <v>0</v>
      </c>
      <c r="J449" s="70">
        <f>(K449+L449+M449+N449+O449+P449+R449+S449+T449+U449+V449+W449)</f>
        <v>0</v>
      </c>
      <c r="K449" s="71">
        <f t="shared" ref="K449:AJ449" si="366">SUM(K450:K456)/60</f>
        <v>0</v>
      </c>
      <c r="L449" s="72">
        <f t="shared" si="366"/>
        <v>0</v>
      </c>
      <c r="M449" s="73">
        <f t="shared" si="366"/>
        <v>0</v>
      </c>
      <c r="N449" s="74">
        <f t="shared" si="366"/>
        <v>0</v>
      </c>
      <c r="O449" s="75">
        <f t="shared" si="366"/>
        <v>0</v>
      </c>
      <c r="P449" s="76">
        <f t="shared" si="366"/>
        <v>0</v>
      </c>
      <c r="Q449" s="130">
        <f t="shared" si="366"/>
        <v>0</v>
      </c>
      <c r="R449" s="77">
        <f t="shared" si="366"/>
        <v>0</v>
      </c>
      <c r="S449" s="78">
        <f t="shared" si="366"/>
        <v>0</v>
      </c>
      <c r="T449" s="79">
        <f t="shared" si="366"/>
        <v>0</v>
      </c>
      <c r="U449" s="80">
        <f t="shared" si="366"/>
        <v>0</v>
      </c>
      <c r="V449" s="81">
        <f t="shared" si="366"/>
        <v>0</v>
      </c>
      <c r="W449" s="82">
        <f t="shared" si="366"/>
        <v>0</v>
      </c>
      <c r="X449" s="83">
        <f t="shared" si="366"/>
        <v>0</v>
      </c>
      <c r="Y449" s="84">
        <f t="shared" si="366"/>
        <v>0</v>
      </c>
      <c r="Z449" s="83">
        <f t="shared" si="366"/>
        <v>0</v>
      </c>
      <c r="AA449" s="84">
        <f t="shared" si="366"/>
        <v>0</v>
      </c>
      <c r="AB449" s="83">
        <f t="shared" si="366"/>
        <v>0</v>
      </c>
      <c r="AC449" s="85">
        <f t="shared" si="366"/>
        <v>0</v>
      </c>
      <c r="AD449" s="86">
        <f t="shared" si="366"/>
        <v>0</v>
      </c>
      <c r="AE449" s="86">
        <f t="shared" si="366"/>
        <v>0</v>
      </c>
      <c r="AF449" s="86">
        <f t="shared" si="366"/>
        <v>0</v>
      </c>
      <c r="AG449" s="86">
        <f t="shared" si="366"/>
        <v>0</v>
      </c>
      <c r="AH449" s="86">
        <f t="shared" si="366"/>
        <v>0</v>
      </c>
      <c r="AI449" s="89">
        <f t="shared" si="366"/>
        <v>0</v>
      </c>
      <c r="AJ449" s="86">
        <f t="shared" si="366"/>
        <v>0</v>
      </c>
      <c r="AK449" s="24">
        <f t="shared" ref="AK449" si="367">SUM(AK450:AK456)</f>
        <v>0</v>
      </c>
      <c r="AL449" s="24">
        <f t="shared" ref="AL449:AN449" si="368">SUM(AL450:AL456)</f>
        <v>0</v>
      </c>
      <c r="AM449" s="24">
        <f t="shared" si="368"/>
        <v>0</v>
      </c>
      <c r="AN449" s="24">
        <f t="shared" si="368"/>
        <v>0</v>
      </c>
      <c r="AO449" s="280">
        <f>VÁHY!$AF$7</f>
        <v>2.5714285714285716</v>
      </c>
      <c r="AP449" s="291">
        <f>VÁHY!$AG$7</f>
        <v>6.7499999999999991</v>
      </c>
      <c r="AQ449" s="299">
        <f>VÁHY!$AH$7</f>
        <v>9.6428571428571406</v>
      </c>
      <c r="AR449" s="307">
        <f>VÁHY!$AI$7</f>
        <v>11.25</v>
      </c>
    </row>
    <row r="450" spans="1:48" ht="21.95" customHeight="1" x14ac:dyDescent="0.2">
      <c r="A450" s="103"/>
      <c r="B450" s="30">
        <v>42975</v>
      </c>
      <c r="C450" s="334"/>
      <c r="D450" s="334"/>
      <c r="E450" s="334"/>
      <c r="F450" s="334"/>
      <c r="G450" s="334"/>
      <c r="H450" s="334"/>
      <c r="I450" s="70">
        <f t="shared" ref="I450:I456" si="369">(K450+L450+M450+N450+O450+P450+R450+S450+T450+U450+V450+W450+AD450+AE450+AG450+(AH450/4)+X450+Y450+Z450+AA450+AB450+AC450)/60</f>
        <v>0</v>
      </c>
      <c r="J450" s="70">
        <f t="shared" ref="J450:J456" si="370">(K450+L450+M450+N450+O450+P450+R450+S450+T450+U450+V450+W450)/60</f>
        <v>0</v>
      </c>
      <c r="K450" s="40"/>
      <c r="L450" s="41"/>
      <c r="M450" s="42"/>
      <c r="N450" s="43"/>
      <c r="O450" s="44"/>
      <c r="P450" s="45"/>
      <c r="Q450" s="131"/>
      <c r="R450" s="46"/>
      <c r="S450" s="47"/>
      <c r="T450" s="48"/>
      <c r="U450" s="49"/>
      <c r="V450" s="50"/>
      <c r="W450" s="51"/>
      <c r="X450" s="52"/>
      <c r="Y450" s="53"/>
      <c r="Z450" s="52"/>
      <c r="AA450" s="53"/>
      <c r="AB450" s="52"/>
      <c r="AC450" s="54"/>
      <c r="AD450" s="25"/>
      <c r="AE450" s="25"/>
      <c r="AF450" s="25"/>
      <c r="AG450" s="25"/>
      <c r="AH450" s="25"/>
      <c r="AI450" s="90"/>
      <c r="AJ450" s="25"/>
      <c r="AK450" s="25"/>
      <c r="AL450" s="25"/>
      <c r="AM450" s="25"/>
      <c r="AN450" s="25"/>
      <c r="AO450" s="286">
        <f t="shared" ref="AO450:AR456" si="371">AS450/60</f>
        <v>0</v>
      </c>
      <c r="AP450" s="294">
        <f t="shared" si="371"/>
        <v>0</v>
      </c>
      <c r="AQ450" s="302">
        <f t="shared" si="371"/>
        <v>0</v>
      </c>
      <c r="AR450" s="310">
        <f t="shared" si="371"/>
        <v>0</v>
      </c>
      <c r="AS450" s="272">
        <f>((((K450*VÁHY!$B$7)+(L450*VÁHY!$C$7)+(M450*VÁHY!$D$7)+(N450*VÁHY!$E$7)+(O450*VÁHY!$F$7)+(P450*VÁHY!$G$7))*VÁHY!$H$7)+((R450*VÁHY!$I$7)+(S450*VÁHY!$J$7)+(T450*VÁHY!$K$7)+(U450*VÁHY!$L$7)+(V450*VÁHY!$M$7)+(W450*VÁHY!$N$7))+(X450*VÁHY!$O$7+Y450*VÁHY!$P$7+Z450*VÁHY!$Q$7+AA450*VÁHY!$R$7+AB450*VÁHY!$S$7+AC450*VÁHY!$T$7)+(AD450*VÁHY!$U$7+AE450*VÁHY!$V$7+AG450*VÁHY!$X$7+AH450*VÁHY!$Y$7))*(1+(AM450*VÁHY!$AD$7))+(AJ450*VÁHY!$AA$7)</f>
        <v>0</v>
      </c>
      <c r="AT450" s="272">
        <f>AS450+AS446+AS445</f>
        <v>0</v>
      </c>
      <c r="AU450" s="272">
        <f>AS450+AS446+AS445+AS444+AS443</f>
        <v>0</v>
      </c>
      <c r="AV450" s="272">
        <f>AS450+AS446+AS445+AS444+AS443+AS442+AS441</f>
        <v>0</v>
      </c>
    </row>
    <row r="451" spans="1:48" ht="21.95" customHeight="1" x14ac:dyDescent="0.2">
      <c r="A451" s="104"/>
      <c r="B451" s="31">
        <v>42976</v>
      </c>
      <c r="C451" s="334"/>
      <c r="D451" s="334"/>
      <c r="E451" s="334"/>
      <c r="F451" s="334"/>
      <c r="G451" s="334"/>
      <c r="H451" s="334"/>
      <c r="I451" s="70">
        <f t="shared" si="369"/>
        <v>0</v>
      </c>
      <c r="J451" s="70">
        <f t="shared" si="370"/>
        <v>0</v>
      </c>
      <c r="K451" s="55"/>
      <c r="L451" s="56"/>
      <c r="M451" s="57"/>
      <c r="N451" s="58"/>
      <c r="O451" s="59"/>
      <c r="P451" s="60"/>
      <c r="Q451" s="132"/>
      <c r="R451" s="61"/>
      <c r="S451" s="62"/>
      <c r="T451" s="63"/>
      <c r="U451" s="64"/>
      <c r="V451" s="65"/>
      <c r="W451" s="66"/>
      <c r="X451" s="67"/>
      <c r="Y451" s="68"/>
      <c r="Z451" s="67"/>
      <c r="AA451" s="68"/>
      <c r="AB451" s="67"/>
      <c r="AC451" s="69"/>
      <c r="AD451" s="26"/>
      <c r="AE451" s="26"/>
      <c r="AF451" s="26"/>
      <c r="AG451" s="26"/>
      <c r="AH451" s="26"/>
      <c r="AI451" s="91"/>
      <c r="AJ451" s="26"/>
      <c r="AK451" s="26"/>
      <c r="AL451" s="26"/>
      <c r="AM451" s="26"/>
      <c r="AN451" s="26"/>
      <c r="AO451" s="286">
        <f t="shared" si="371"/>
        <v>0</v>
      </c>
      <c r="AP451" s="294">
        <f t="shared" si="371"/>
        <v>0</v>
      </c>
      <c r="AQ451" s="302">
        <f t="shared" si="371"/>
        <v>0</v>
      </c>
      <c r="AR451" s="310">
        <f t="shared" si="371"/>
        <v>0</v>
      </c>
      <c r="AS451" s="272">
        <f>((((K451*VÁHY!$B$7)+(L451*VÁHY!$C$7)+(M451*VÁHY!$D$7)+(N451*VÁHY!$E$7)+(O451*VÁHY!$F$7)+(P451*VÁHY!$G$7))*VÁHY!$H$7)+((R451*VÁHY!$I$7)+(S451*VÁHY!$J$7)+(T451*VÁHY!$K$7)+(U451*VÁHY!$L$7)+(V451*VÁHY!$M$7)+(W451*VÁHY!$N$7))+(X451*VÁHY!$O$7+Y451*VÁHY!$P$7+Z451*VÁHY!$Q$7+AA451*VÁHY!$R$7+AB451*VÁHY!$S$7+AC451*VÁHY!$T$7)+(AD451*VÁHY!$U$7+AE451*VÁHY!$V$7+AG451*VÁHY!$X$7+AH451*VÁHY!$Y$7))*(1+(AM451*VÁHY!$AD$7))+(AJ451*VÁHY!$AA$7)</f>
        <v>0</v>
      </c>
      <c r="AT451" s="273">
        <f>AS451+AS450+AS446</f>
        <v>0</v>
      </c>
      <c r="AU451" s="272">
        <f>AS451+AS450+AS446+AS445+AS444</f>
        <v>0</v>
      </c>
      <c r="AV451" s="272">
        <f>AS451+AS450+AS446+AS445+AS444+AS443+AS442</f>
        <v>0</v>
      </c>
    </row>
    <row r="452" spans="1:48" ht="21.95" customHeight="1" x14ac:dyDescent="0.2">
      <c r="A452" s="104"/>
      <c r="B452" s="31">
        <v>42977</v>
      </c>
      <c r="C452" s="334"/>
      <c r="D452" s="334"/>
      <c r="E452" s="334"/>
      <c r="F452" s="334"/>
      <c r="G452" s="334"/>
      <c r="H452" s="334"/>
      <c r="I452" s="70">
        <f t="shared" si="369"/>
        <v>0</v>
      </c>
      <c r="J452" s="70">
        <f t="shared" si="370"/>
        <v>0</v>
      </c>
      <c r="K452" s="55"/>
      <c r="L452" s="56"/>
      <c r="M452" s="57"/>
      <c r="N452" s="58"/>
      <c r="O452" s="59"/>
      <c r="P452" s="60"/>
      <c r="Q452" s="132"/>
      <c r="R452" s="61"/>
      <c r="S452" s="62"/>
      <c r="T452" s="63"/>
      <c r="U452" s="64"/>
      <c r="V452" s="65"/>
      <c r="W452" s="66"/>
      <c r="X452" s="67"/>
      <c r="Y452" s="68"/>
      <c r="Z452" s="67"/>
      <c r="AA452" s="68"/>
      <c r="AB452" s="67"/>
      <c r="AC452" s="69"/>
      <c r="AD452" s="26"/>
      <c r="AE452" s="26"/>
      <c r="AF452" s="26"/>
      <c r="AG452" s="26"/>
      <c r="AH452" s="26"/>
      <c r="AI452" s="91"/>
      <c r="AJ452" s="26"/>
      <c r="AK452" s="26"/>
      <c r="AL452" s="26"/>
      <c r="AM452" s="26"/>
      <c r="AN452" s="26"/>
      <c r="AO452" s="286">
        <f t="shared" si="371"/>
        <v>0</v>
      </c>
      <c r="AP452" s="294">
        <f t="shared" si="371"/>
        <v>0</v>
      </c>
      <c r="AQ452" s="302">
        <f t="shared" si="371"/>
        <v>0</v>
      </c>
      <c r="AR452" s="310">
        <f t="shared" si="371"/>
        <v>0</v>
      </c>
      <c r="AS452" s="272">
        <f>((((K452*VÁHY!$B$7)+(L452*VÁHY!$C$7)+(M452*VÁHY!$D$7)+(N452*VÁHY!$E$7)+(O452*VÁHY!$F$7)+(P452*VÁHY!$G$7))*VÁHY!$H$7)+((R452*VÁHY!$I$7)+(S452*VÁHY!$J$7)+(T452*VÁHY!$K$7)+(U452*VÁHY!$L$7)+(V452*VÁHY!$M$7)+(W452*VÁHY!$N$7))+(X452*VÁHY!$O$7+Y452*VÁHY!$P$7+Z452*VÁHY!$Q$7+AA452*VÁHY!$R$7+AB452*VÁHY!$S$7+AC452*VÁHY!$T$7)+(AD452*VÁHY!$U$7+AE452*VÁHY!$V$7+AG452*VÁHY!$X$7+AH452*VÁHY!$Y$7))*(1+(AM452*VÁHY!$AD$7))+(AJ452*VÁHY!$AA$7)</f>
        <v>0</v>
      </c>
      <c r="AT452" s="273">
        <f>AS452+AS451+AS450</f>
        <v>0</v>
      </c>
      <c r="AU452" s="272">
        <f>AS452+AS451+AS450+AS446+AS445</f>
        <v>0</v>
      </c>
      <c r="AV452" s="272">
        <f>AS452+AS451+AS450+AS446+AS445+AS444+AS443</f>
        <v>0</v>
      </c>
    </row>
    <row r="453" spans="1:48" ht="21.95" customHeight="1" x14ac:dyDescent="0.2">
      <c r="A453" s="104"/>
      <c r="B453" s="30">
        <v>42978</v>
      </c>
      <c r="C453" s="334"/>
      <c r="D453" s="334"/>
      <c r="E453" s="334"/>
      <c r="F453" s="334"/>
      <c r="G453" s="334"/>
      <c r="H453" s="334"/>
      <c r="I453" s="70">
        <f t="shared" si="369"/>
        <v>0</v>
      </c>
      <c r="J453" s="70">
        <f t="shared" si="370"/>
        <v>0</v>
      </c>
      <c r="K453" s="55"/>
      <c r="L453" s="56"/>
      <c r="M453" s="57"/>
      <c r="N453" s="58"/>
      <c r="O453" s="59"/>
      <c r="P453" s="60"/>
      <c r="Q453" s="132"/>
      <c r="R453" s="61"/>
      <c r="S453" s="62"/>
      <c r="T453" s="63"/>
      <c r="U453" s="64"/>
      <c r="V453" s="65"/>
      <c r="W453" s="66"/>
      <c r="X453" s="67"/>
      <c r="Y453" s="68"/>
      <c r="Z453" s="67"/>
      <c r="AA453" s="68"/>
      <c r="AB453" s="67"/>
      <c r="AC453" s="69"/>
      <c r="AD453" s="26"/>
      <c r="AE453" s="26"/>
      <c r="AF453" s="26"/>
      <c r="AG453" s="26"/>
      <c r="AH453" s="26"/>
      <c r="AI453" s="91"/>
      <c r="AJ453" s="26"/>
      <c r="AK453" s="26"/>
      <c r="AL453" s="26"/>
      <c r="AM453" s="26"/>
      <c r="AN453" s="26"/>
      <c r="AO453" s="286">
        <f t="shared" si="371"/>
        <v>0</v>
      </c>
      <c r="AP453" s="294">
        <f t="shared" si="371"/>
        <v>0</v>
      </c>
      <c r="AQ453" s="302">
        <f t="shared" si="371"/>
        <v>0</v>
      </c>
      <c r="AR453" s="310">
        <f t="shared" si="371"/>
        <v>0</v>
      </c>
      <c r="AS453" s="272">
        <f>((((K453*VÁHY!$B$7)+(L453*VÁHY!$C$7)+(M453*VÁHY!$D$7)+(N453*VÁHY!$E$7)+(O453*VÁHY!$F$7)+(P453*VÁHY!$G$7))*VÁHY!$H$7)+((R453*VÁHY!$I$7)+(S453*VÁHY!$J$7)+(T453*VÁHY!$K$7)+(U453*VÁHY!$L$7)+(V453*VÁHY!$M$7)+(W453*VÁHY!$N$7))+(X453*VÁHY!$O$7+Y453*VÁHY!$P$7+Z453*VÁHY!$Q$7+AA453*VÁHY!$R$7+AB453*VÁHY!$S$7+AC453*VÁHY!$T$7)+(AD453*VÁHY!$U$7+AE453*VÁHY!$V$7+AG453*VÁHY!$X$7+AH453*VÁHY!$Y$7))*(1+(AM453*VÁHY!$AD$7))+(AJ453*VÁHY!$AA$7)</f>
        <v>0</v>
      </c>
      <c r="AT453" s="273">
        <f>AS453+AS452+AS451</f>
        <v>0</v>
      </c>
      <c r="AU453" s="272">
        <f>AS453+AS452+AS451+AS450+AS446</f>
        <v>0</v>
      </c>
      <c r="AV453" s="272">
        <f>AS453+AS452+AS451+AS450+AS446+AS445+AS444</f>
        <v>0</v>
      </c>
    </row>
    <row r="454" spans="1:48" ht="21.95" customHeight="1" x14ac:dyDescent="0.2">
      <c r="A454" s="104"/>
      <c r="B454" s="31">
        <v>42979</v>
      </c>
      <c r="C454" s="334"/>
      <c r="D454" s="334"/>
      <c r="E454" s="334"/>
      <c r="F454" s="334"/>
      <c r="G454" s="334"/>
      <c r="H454" s="334"/>
      <c r="I454" s="70">
        <f t="shared" si="369"/>
        <v>0</v>
      </c>
      <c r="J454" s="70">
        <f t="shared" si="370"/>
        <v>0</v>
      </c>
      <c r="K454" s="55"/>
      <c r="L454" s="56"/>
      <c r="M454" s="57"/>
      <c r="N454" s="58"/>
      <c r="O454" s="59"/>
      <c r="P454" s="60"/>
      <c r="Q454" s="132"/>
      <c r="R454" s="61"/>
      <c r="S454" s="62"/>
      <c r="T454" s="63"/>
      <c r="U454" s="64"/>
      <c r="V454" s="65"/>
      <c r="W454" s="66"/>
      <c r="X454" s="67"/>
      <c r="Y454" s="68"/>
      <c r="Z454" s="67"/>
      <c r="AA454" s="68"/>
      <c r="AB454" s="67"/>
      <c r="AC454" s="69"/>
      <c r="AD454" s="26"/>
      <c r="AE454" s="26"/>
      <c r="AF454" s="26"/>
      <c r="AG454" s="26"/>
      <c r="AH454" s="26"/>
      <c r="AI454" s="91"/>
      <c r="AJ454" s="26"/>
      <c r="AK454" s="26"/>
      <c r="AL454" s="26"/>
      <c r="AM454" s="26"/>
      <c r="AN454" s="26"/>
      <c r="AO454" s="286">
        <f t="shared" si="371"/>
        <v>0</v>
      </c>
      <c r="AP454" s="294">
        <f t="shared" si="371"/>
        <v>0</v>
      </c>
      <c r="AQ454" s="302">
        <f t="shared" si="371"/>
        <v>0</v>
      </c>
      <c r="AR454" s="310">
        <f t="shared" si="371"/>
        <v>0</v>
      </c>
      <c r="AS454" s="272">
        <f>((((K454*VÁHY!$B$7)+(L454*VÁHY!$C$7)+(M454*VÁHY!$D$7)+(N454*VÁHY!$E$7)+(O454*VÁHY!$F$7)+(P454*VÁHY!$G$7))*VÁHY!$H$7)+((R454*VÁHY!$I$7)+(S454*VÁHY!$J$7)+(T454*VÁHY!$K$7)+(U454*VÁHY!$L$7)+(V454*VÁHY!$M$7)+(W454*VÁHY!$N$7))+(X454*VÁHY!$O$7+Y454*VÁHY!$P$7+Z454*VÁHY!$Q$7+AA454*VÁHY!$R$7+AB454*VÁHY!$S$7+AC454*VÁHY!$T$7)+(AD454*VÁHY!$U$7+AE454*VÁHY!$V$7+AG454*VÁHY!$X$7+AH454*VÁHY!$Y$7))*(1+(AM454*VÁHY!$AD$7))+(AJ454*VÁHY!$AA$7)</f>
        <v>0</v>
      </c>
      <c r="AT454" s="273">
        <f>AS454+AS453+AS452</f>
        <v>0</v>
      </c>
      <c r="AU454" s="272">
        <f t="shared" ref="AU454:AU456" si="372">AS454+AS453+AS452+AS451+AS450</f>
        <v>0</v>
      </c>
      <c r="AV454" s="272">
        <f>AS454+AS453+AS452+AS451+AS450+AS446+AS445</f>
        <v>0</v>
      </c>
    </row>
    <row r="455" spans="1:48" ht="21.95" customHeight="1" x14ac:dyDescent="0.2">
      <c r="A455" s="104"/>
      <c r="B455" s="31">
        <v>42980</v>
      </c>
      <c r="C455" s="334"/>
      <c r="D455" s="334"/>
      <c r="E455" s="334"/>
      <c r="F455" s="334"/>
      <c r="G455" s="334"/>
      <c r="H455" s="334"/>
      <c r="I455" s="70">
        <f t="shared" si="369"/>
        <v>0</v>
      </c>
      <c r="J455" s="70">
        <f t="shared" si="370"/>
        <v>0</v>
      </c>
      <c r="K455" s="55"/>
      <c r="L455" s="56"/>
      <c r="M455" s="57"/>
      <c r="N455" s="58"/>
      <c r="O455" s="59"/>
      <c r="P455" s="60"/>
      <c r="Q455" s="132"/>
      <c r="R455" s="61"/>
      <c r="S455" s="62"/>
      <c r="T455" s="63"/>
      <c r="U455" s="64"/>
      <c r="V455" s="65"/>
      <c r="W455" s="66"/>
      <c r="X455" s="67"/>
      <c r="Y455" s="68"/>
      <c r="Z455" s="67"/>
      <c r="AA455" s="68"/>
      <c r="AB455" s="67"/>
      <c r="AC455" s="69"/>
      <c r="AD455" s="26"/>
      <c r="AE455" s="26"/>
      <c r="AF455" s="26"/>
      <c r="AG455" s="26"/>
      <c r="AH455" s="26"/>
      <c r="AI455" s="91"/>
      <c r="AJ455" s="26"/>
      <c r="AK455" s="26"/>
      <c r="AL455" s="26"/>
      <c r="AM455" s="26"/>
      <c r="AN455" s="26"/>
      <c r="AO455" s="286">
        <f t="shared" si="371"/>
        <v>0</v>
      </c>
      <c r="AP455" s="294">
        <f t="shared" si="371"/>
        <v>0</v>
      </c>
      <c r="AQ455" s="302">
        <f t="shared" si="371"/>
        <v>0</v>
      </c>
      <c r="AR455" s="310">
        <f t="shared" si="371"/>
        <v>0</v>
      </c>
      <c r="AS455" s="272">
        <f>((((K455*VÁHY!$B$7)+(L455*VÁHY!$C$7)+(M455*VÁHY!$D$7)+(N455*VÁHY!$E$7)+(O455*VÁHY!$F$7)+(P455*VÁHY!$G$7))*VÁHY!$H$7)+((R455*VÁHY!$I$7)+(S455*VÁHY!$J$7)+(T455*VÁHY!$K$7)+(U455*VÁHY!$L$7)+(V455*VÁHY!$M$7)+(W455*VÁHY!$N$7))+(X455*VÁHY!$O$7+Y455*VÁHY!$P$7+Z455*VÁHY!$Q$7+AA455*VÁHY!$R$7+AB455*VÁHY!$S$7+AC455*VÁHY!$T$7)+(AD455*VÁHY!$U$7+AE455*VÁHY!$V$7+AG455*VÁHY!$X$7+AH455*VÁHY!$Y$7))*(1+(AM455*VÁHY!$AD$7))+(AJ455*VÁHY!$AA$7)</f>
        <v>0</v>
      </c>
      <c r="AT455" s="273">
        <f>AS455+AS454+AS453</f>
        <v>0</v>
      </c>
      <c r="AU455" s="272">
        <f t="shared" si="372"/>
        <v>0</v>
      </c>
      <c r="AV455" s="272">
        <f>AS455+AS454+AS453+AS452+AS451+AS450+AS446</f>
        <v>0</v>
      </c>
    </row>
    <row r="456" spans="1:48" ht="21.95" customHeight="1" thickBot="1" x14ac:dyDescent="0.25">
      <c r="A456" s="104"/>
      <c r="B456" s="30">
        <v>42981</v>
      </c>
      <c r="C456" s="335"/>
      <c r="D456" s="335"/>
      <c r="E456" s="335"/>
      <c r="F456" s="334"/>
      <c r="G456" s="334"/>
      <c r="H456" s="334"/>
      <c r="I456" s="70">
        <f t="shared" si="369"/>
        <v>0</v>
      </c>
      <c r="J456" s="70">
        <f t="shared" si="370"/>
        <v>0</v>
      </c>
      <c r="K456" s="55"/>
      <c r="L456" s="56"/>
      <c r="M456" s="57"/>
      <c r="N456" s="58"/>
      <c r="O456" s="59"/>
      <c r="P456" s="60"/>
      <c r="Q456" s="132"/>
      <c r="R456" s="61"/>
      <c r="S456" s="62"/>
      <c r="T456" s="63"/>
      <c r="U456" s="64"/>
      <c r="V456" s="65"/>
      <c r="W456" s="66"/>
      <c r="X456" s="67"/>
      <c r="Y456" s="68"/>
      <c r="Z456" s="67"/>
      <c r="AA456" s="68"/>
      <c r="AB456" s="67"/>
      <c r="AC456" s="69"/>
      <c r="AD456" s="26"/>
      <c r="AE456" s="26"/>
      <c r="AF456" s="26"/>
      <c r="AG456" s="26"/>
      <c r="AH456" s="26"/>
      <c r="AI456" s="91"/>
      <c r="AJ456" s="26"/>
      <c r="AK456" s="26"/>
      <c r="AL456" s="26"/>
      <c r="AM456" s="26"/>
      <c r="AN456" s="26"/>
      <c r="AO456" s="286">
        <f t="shared" si="371"/>
        <v>0</v>
      </c>
      <c r="AP456" s="294">
        <f t="shared" si="371"/>
        <v>0</v>
      </c>
      <c r="AQ456" s="302">
        <f t="shared" si="371"/>
        <v>0</v>
      </c>
      <c r="AR456" s="310">
        <f t="shared" si="371"/>
        <v>0</v>
      </c>
      <c r="AS456" s="272">
        <f>((((K456*VÁHY!$B$7)+(L456*VÁHY!$C$7)+(M456*VÁHY!$D$7)+(N456*VÁHY!$E$7)+(O456*VÁHY!$F$7)+(P456*VÁHY!$G$7))*VÁHY!$H$7)+((R456*VÁHY!$I$7)+(S456*VÁHY!$J$7)+(T456*VÁHY!$K$7)+(U456*VÁHY!$L$7)+(V456*VÁHY!$M$7)+(W456*VÁHY!$N$7))+(X456*VÁHY!$O$7+Y456*VÁHY!$P$7+Z456*VÁHY!$Q$7+AA456*VÁHY!$R$7+AB456*VÁHY!$S$7+AC456*VÁHY!$T$7)+(AD456*VÁHY!$U$7+AE456*VÁHY!$V$7+AG456*VÁHY!$X$7+AH456*VÁHY!$Y$7))*(1+(AM456*VÁHY!$AD$7))+(AJ456*VÁHY!$AA$7)</f>
        <v>0</v>
      </c>
      <c r="AT456" s="273">
        <f>AS456+AS455+AS454</f>
        <v>0</v>
      </c>
      <c r="AU456" s="272">
        <f t="shared" si="372"/>
        <v>0</v>
      </c>
      <c r="AV456" s="272">
        <f t="shared" ref="AV456" si="373">AS456+AS455+AS454+AS453+AS452+AS451+AS450</f>
        <v>0</v>
      </c>
    </row>
    <row r="457" spans="1:48" ht="14.25" thickTop="1" thickBot="1" x14ac:dyDescent="0.25">
      <c r="A457" s="105"/>
      <c r="B457" s="106"/>
      <c r="C457" s="114" t="e">
        <f>(L449+M449+N449+S449+T449+U449)/J449</f>
        <v>#DIV/0!</v>
      </c>
      <c r="D457" s="107" t="e">
        <f>(O449+P449+V449+W449+Y449+AA449)/(K449+L449+M449+N449+O449+P449+R449+S449+T449+U449+V449+W449+X449+Y449+Z449+AA449+AB449+AC449)</f>
        <v>#DIV/0!</v>
      </c>
      <c r="E457" s="108" t="e">
        <f>(K449+L449+M449+N449+O449+P449)/J449</f>
        <v>#DIV/0!</v>
      </c>
      <c r="F457" s="109" t="e">
        <f>1-J449/I449</f>
        <v>#DIV/0!</v>
      </c>
      <c r="G457" s="125" t="e">
        <f>Q449/J449</f>
        <v>#DIV/0!</v>
      </c>
      <c r="H457" s="127">
        <f>I449/(MAKROPLAN!E47)</f>
        <v>0</v>
      </c>
      <c r="I457" s="110"/>
      <c r="J457" s="111"/>
      <c r="K457" s="111"/>
      <c r="L457" s="111"/>
      <c r="M457" s="111"/>
      <c r="N457" s="111"/>
      <c r="O457" s="110"/>
      <c r="P457" s="111"/>
      <c r="Q457" s="111"/>
      <c r="R457" s="111"/>
      <c r="S457" s="111"/>
      <c r="T457" s="111"/>
      <c r="U457" s="111"/>
      <c r="V457" s="110"/>
      <c r="W457" s="111"/>
      <c r="X457" s="111"/>
      <c r="Y457" s="111"/>
      <c r="Z457" s="111"/>
      <c r="AA457" s="111"/>
      <c r="AB457" s="110"/>
      <c r="AC457" s="111"/>
      <c r="AD457" s="111"/>
      <c r="AE457" s="111"/>
      <c r="AF457" s="111"/>
      <c r="AG457" s="111"/>
      <c r="AH457" s="111"/>
      <c r="AI457" s="111"/>
      <c r="AJ457" s="111"/>
      <c r="AK457" s="111"/>
      <c r="AL457" s="111"/>
      <c r="AM457" s="111"/>
    </row>
    <row r="458" spans="1:48" ht="13.5" thickTop="1" x14ac:dyDescent="0.2">
      <c r="B458" s="106"/>
    </row>
    <row r="459" spans="1:48" ht="20.25" x14ac:dyDescent="0.2">
      <c r="A459" s="100"/>
      <c r="B459" s="12"/>
      <c r="C459" s="355" t="s">
        <v>146</v>
      </c>
      <c r="D459" s="355"/>
      <c r="E459" s="355"/>
      <c r="F459" s="355" t="s">
        <v>52</v>
      </c>
      <c r="G459" s="355"/>
      <c r="H459" s="355"/>
      <c r="I459" s="70">
        <f>(K459+L459+M459+N459+O459+P459+R459+S459+T459+U459+V459+W459+AD459+AE459+AG459+(AH459/4)+X459+Y459+Z459+AA459+AB459+AC459)</f>
        <v>0</v>
      </c>
      <c r="J459" s="70">
        <f>(K459+L459+M459+N459+O459+P459+R459+S459+T459+U459+V459+W459)</f>
        <v>0</v>
      </c>
      <c r="K459" s="71">
        <f t="shared" ref="K459:AJ459" si="374">SUM(K460:K466)/60</f>
        <v>0</v>
      </c>
      <c r="L459" s="72">
        <f t="shared" si="374"/>
        <v>0</v>
      </c>
      <c r="M459" s="73">
        <f t="shared" si="374"/>
        <v>0</v>
      </c>
      <c r="N459" s="74">
        <f t="shared" si="374"/>
        <v>0</v>
      </c>
      <c r="O459" s="75">
        <f t="shared" si="374"/>
        <v>0</v>
      </c>
      <c r="P459" s="76">
        <f t="shared" si="374"/>
        <v>0</v>
      </c>
      <c r="Q459" s="130">
        <f t="shared" si="374"/>
        <v>0</v>
      </c>
      <c r="R459" s="77">
        <f t="shared" si="374"/>
        <v>0</v>
      </c>
      <c r="S459" s="78">
        <f t="shared" si="374"/>
        <v>0</v>
      </c>
      <c r="T459" s="79">
        <f t="shared" si="374"/>
        <v>0</v>
      </c>
      <c r="U459" s="80">
        <f t="shared" si="374"/>
        <v>0</v>
      </c>
      <c r="V459" s="81">
        <f t="shared" si="374"/>
        <v>0</v>
      </c>
      <c r="W459" s="82">
        <f t="shared" si="374"/>
        <v>0</v>
      </c>
      <c r="X459" s="83">
        <f t="shared" si="374"/>
        <v>0</v>
      </c>
      <c r="Y459" s="84">
        <f t="shared" si="374"/>
        <v>0</v>
      </c>
      <c r="Z459" s="83">
        <f t="shared" si="374"/>
        <v>0</v>
      </c>
      <c r="AA459" s="84">
        <f t="shared" si="374"/>
        <v>0</v>
      </c>
      <c r="AB459" s="83">
        <f t="shared" si="374"/>
        <v>0</v>
      </c>
      <c r="AC459" s="85">
        <f t="shared" si="374"/>
        <v>0</v>
      </c>
      <c r="AD459" s="86">
        <f t="shared" si="374"/>
        <v>0</v>
      </c>
      <c r="AE459" s="86">
        <f t="shared" si="374"/>
        <v>0</v>
      </c>
      <c r="AF459" s="86">
        <f t="shared" si="374"/>
        <v>0</v>
      </c>
      <c r="AG459" s="86">
        <f t="shared" si="374"/>
        <v>0</v>
      </c>
      <c r="AH459" s="86">
        <f t="shared" si="374"/>
        <v>0</v>
      </c>
      <c r="AI459" s="89">
        <f t="shared" si="374"/>
        <v>0</v>
      </c>
      <c r="AJ459" s="86">
        <f t="shared" si="374"/>
        <v>0</v>
      </c>
      <c r="AK459" s="24">
        <f t="shared" ref="AK459:AM459" si="375">SUM(AK460:AK466)</f>
        <v>0</v>
      </c>
      <c r="AL459" s="24">
        <f t="shared" si="375"/>
        <v>0</v>
      </c>
      <c r="AM459" s="24">
        <f t="shared" si="375"/>
        <v>0</v>
      </c>
      <c r="AN459" s="24">
        <f t="shared" ref="AN459" si="376">SUM(AN460:AN466)</f>
        <v>0</v>
      </c>
      <c r="AO459" s="280">
        <f>VÁHY!$AF$7</f>
        <v>2.5714285714285716</v>
      </c>
      <c r="AP459" s="291">
        <f>VÁHY!$AG$7</f>
        <v>6.7499999999999991</v>
      </c>
      <c r="AQ459" s="299">
        <f>VÁHY!$AH$7</f>
        <v>9.6428571428571406</v>
      </c>
      <c r="AR459" s="307">
        <f>VÁHY!$AI$7</f>
        <v>11.25</v>
      </c>
    </row>
    <row r="460" spans="1:48" ht="21.95" customHeight="1" x14ac:dyDescent="0.2">
      <c r="A460" s="103"/>
      <c r="B460" s="30">
        <v>42982</v>
      </c>
      <c r="C460" s="334"/>
      <c r="D460" s="334"/>
      <c r="E460" s="334"/>
      <c r="F460" s="334"/>
      <c r="G460" s="334"/>
      <c r="H460" s="334"/>
      <c r="I460" s="70">
        <f t="shared" ref="I460:I466" si="377">(K460+L460+M460+N460+O460+P460+R460+S460+T460+U460+V460+W460+AD460+AE460+AG460+(AH460/4)+X460+Y460+Z460+AA460+AB460+AC460)/60</f>
        <v>0</v>
      </c>
      <c r="J460" s="70">
        <f t="shared" ref="J460:J466" si="378">(K460+L460+M460+N460+O460+P460+R460+S460+T460+U460+V460+W460)/60</f>
        <v>0</v>
      </c>
      <c r="K460" s="40"/>
      <c r="L460" s="41"/>
      <c r="M460" s="42"/>
      <c r="N460" s="43"/>
      <c r="O460" s="44"/>
      <c r="P460" s="45"/>
      <c r="Q460" s="131"/>
      <c r="R460" s="46"/>
      <c r="S460" s="47"/>
      <c r="T460" s="48"/>
      <c r="U460" s="49"/>
      <c r="V460" s="50"/>
      <c r="W460" s="51"/>
      <c r="X460" s="52"/>
      <c r="Y460" s="53"/>
      <c r="Z460" s="52"/>
      <c r="AA460" s="53"/>
      <c r="AB460" s="52"/>
      <c r="AC460" s="54"/>
      <c r="AD460" s="25"/>
      <c r="AE460" s="25"/>
      <c r="AF460" s="25"/>
      <c r="AG460" s="25"/>
      <c r="AH460" s="25"/>
      <c r="AI460" s="90"/>
      <c r="AJ460" s="25"/>
      <c r="AK460" s="25"/>
      <c r="AL460" s="25"/>
      <c r="AM460" s="25"/>
      <c r="AN460" s="25"/>
      <c r="AO460" s="286">
        <f t="shared" ref="AO460:AR466" si="379">AS460/60</f>
        <v>0</v>
      </c>
      <c r="AP460" s="294">
        <f t="shared" si="379"/>
        <v>0</v>
      </c>
      <c r="AQ460" s="302">
        <f t="shared" si="379"/>
        <v>0</v>
      </c>
      <c r="AR460" s="310">
        <f t="shared" si="379"/>
        <v>0</v>
      </c>
      <c r="AS460" s="272">
        <f>((((K460*VÁHY!$B$7)+(L460*VÁHY!$C$7)+(M460*VÁHY!$D$7)+(N460*VÁHY!$E$7)+(O460*VÁHY!$F$7)+(P460*VÁHY!$G$7))*VÁHY!$H$7)+((R460*VÁHY!$I$7)+(S460*VÁHY!$J$7)+(T460*VÁHY!$K$7)+(U460*VÁHY!$L$7)+(V460*VÁHY!$M$7)+(W460*VÁHY!$N$7))+(X460*VÁHY!$O$7+Y460*VÁHY!$P$7+Z460*VÁHY!$Q$7+AA460*VÁHY!$R$7+AB460*VÁHY!$S$7+AC460*VÁHY!$T$7)+(AD460*VÁHY!$U$7+AE460*VÁHY!$V$7+AG460*VÁHY!$X$7+AH460*VÁHY!$Y$7))*(1+(AM460*VÁHY!$AD$7))+(AJ460*VÁHY!$AA$7)</f>
        <v>0</v>
      </c>
      <c r="AT460" s="272">
        <f>AS460+AS456+AS455</f>
        <v>0</v>
      </c>
      <c r="AU460" s="272">
        <f>AS460+AS456+AS455+AS454+AS453</f>
        <v>0</v>
      </c>
      <c r="AV460" s="272">
        <f>AS460+AS456+AS455+AS454+AS453+AS452+AS451</f>
        <v>0</v>
      </c>
    </row>
    <row r="461" spans="1:48" ht="21.95" customHeight="1" x14ac:dyDescent="0.2">
      <c r="A461" s="104"/>
      <c r="B461" s="31">
        <v>42983</v>
      </c>
      <c r="C461" s="334"/>
      <c r="D461" s="334"/>
      <c r="E461" s="334"/>
      <c r="F461" s="334"/>
      <c r="G461" s="334"/>
      <c r="H461" s="334"/>
      <c r="I461" s="70">
        <f t="shared" si="377"/>
        <v>0</v>
      </c>
      <c r="J461" s="70">
        <f t="shared" si="378"/>
        <v>0</v>
      </c>
      <c r="K461" s="55"/>
      <c r="L461" s="56"/>
      <c r="M461" s="57"/>
      <c r="N461" s="58"/>
      <c r="O461" s="59"/>
      <c r="P461" s="60"/>
      <c r="Q461" s="132"/>
      <c r="R461" s="61"/>
      <c r="S461" s="62"/>
      <c r="T461" s="63"/>
      <c r="U461" s="64"/>
      <c r="V461" s="65"/>
      <c r="W461" s="66"/>
      <c r="X461" s="67"/>
      <c r="Y461" s="68"/>
      <c r="Z461" s="67"/>
      <c r="AA461" s="68"/>
      <c r="AB461" s="67"/>
      <c r="AC461" s="69"/>
      <c r="AD461" s="26"/>
      <c r="AE461" s="26"/>
      <c r="AF461" s="26"/>
      <c r="AG461" s="26"/>
      <c r="AH461" s="26"/>
      <c r="AI461" s="91"/>
      <c r="AJ461" s="26"/>
      <c r="AK461" s="26"/>
      <c r="AL461" s="26"/>
      <c r="AM461" s="26"/>
      <c r="AN461" s="26"/>
      <c r="AO461" s="286">
        <f t="shared" si="379"/>
        <v>0</v>
      </c>
      <c r="AP461" s="294">
        <f t="shared" si="379"/>
        <v>0</v>
      </c>
      <c r="AQ461" s="302">
        <f t="shared" si="379"/>
        <v>0</v>
      </c>
      <c r="AR461" s="310">
        <f t="shared" si="379"/>
        <v>0</v>
      </c>
      <c r="AS461" s="272">
        <f>((((K461*VÁHY!$B$7)+(L461*VÁHY!$C$7)+(M461*VÁHY!$D$7)+(N461*VÁHY!$E$7)+(O461*VÁHY!$F$7)+(P461*VÁHY!$G$7))*VÁHY!$H$7)+((R461*VÁHY!$I$7)+(S461*VÁHY!$J$7)+(T461*VÁHY!$K$7)+(U461*VÁHY!$L$7)+(V461*VÁHY!$M$7)+(W461*VÁHY!$N$7))+(X461*VÁHY!$O$7+Y461*VÁHY!$P$7+Z461*VÁHY!$Q$7+AA461*VÁHY!$R$7+AB461*VÁHY!$S$7+AC461*VÁHY!$T$7)+(AD461*VÁHY!$U$7+AE461*VÁHY!$V$7+AG461*VÁHY!$X$7+AH461*VÁHY!$Y$7))*(1+(AM461*VÁHY!$AD$7))+(AJ461*VÁHY!$AA$7)</f>
        <v>0</v>
      </c>
      <c r="AT461" s="273">
        <f>AS461+AS460+AS456</f>
        <v>0</v>
      </c>
      <c r="AU461" s="272">
        <f>AS461+AS460+AS456+AS455+AS454</f>
        <v>0</v>
      </c>
      <c r="AV461" s="272">
        <f>AS461+AS460+AS456+AS455+AS454+AS453+AS452</f>
        <v>0</v>
      </c>
    </row>
    <row r="462" spans="1:48" ht="21.95" customHeight="1" x14ac:dyDescent="0.2">
      <c r="A462" s="104"/>
      <c r="B462" s="31">
        <v>42984</v>
      </c>
      <c r="C462" s="334"/>
      <c r="D462" s="334"/>
      <c r="E462" s="334"/>
      <c r="F462" s="334"/>
      <c r="G462" s="334"/>
      <c r="H462" s="334"/>
      <c r="I462" s="70">
        <f t="shared" si="377"/>
        <v>0</v>
      </c>
      <c r="J462" s="70">
        <f t="shared" si="378"/>
        <v>0</v>
      </c>
      <c r="K462" s="55"/>
      <c r="L462" s="56"/>
      <c r="M462" s="57"/>
      <c r="N462" s="58"/>
      <c r="O462" s="59"/>
      <c r="P462" s="60"/>
      <c r="Q462" s="132"/>
      <c r="R462" s="61"/>
      <c r="S462" s="62"/>
      <c r="T462" s="63"/>
      <c r="U462" s="64"/>
      <c r="V462" s="65"/>
      <c r="W462" s="66"/>
      <c r="X462" s="67"/>
      <c r="Y462" s="68"/>
      <c r="Z462" s="67"/>
      <c r="AA462" s="68"/>
      <c r="AB462" s="67"/>
      <c r="AC462" s="69"/>
      <c r="AD462" s="26"/>
      <c r="AE462" s="26"/>
      <c r="AF462" s="26"/>
      <c r="AG462" s="26"/>
      <c r="AH462" s="26"/>
      <c r="AI462" s="91"/>
      <c r="AJ462" s="26"/>
      <c r="AK462" s="26"/>
      <c r="AL462" s="26"/>
      <c r="AM462" s="26"/>
      <c r="AN462" s="26"/>
      <c r="AO462" s="286">
        <f t="shared" si="379"/>
        <v>0</v>
      </c>
      <c r="AP462" s="294">
        <f t="shared" si="379"/>
        <v>0</v>
      </c>
      <c r="AQ462" s="302">
        <f t="shared" si="379"/>
        <v>0</v>
      </c>
      <c r="AR462" s="310">
        <f t="shared" si="379"/>
        <v>0</v>
      </c>
      <c r="AS462" s="272">
        <f>((((K462*VÁHY!$B$7)+(L462*VÁHY!$C$7)+(M462*VÁHY!$D$7)+(N462*VÁHY!$E$7)+(O462*VÁHY!$F$7)+(P462*VÁHY!$G$7))*VÁHY!$H$7)+((R462*VÁHY!$I$7)+(S462*VÁHY!$J$7)+(T462*VÁHY!$K$7)+(U462*VÁHY!$L$7)+(V462*VÁHY!$M$7)+(W462*VÁHY!$N$7))+(X462*VÁHY!$O$7+Y462*VÁHY!$P$7+Z462*VÁHY!$Q$7+AA462*VÁHY!$R$7+AB462*VÁHY!$S$7+AC462*VÁHY!$T$7)+(AD462*VÁHY!$U$7+AE462*VÁHY!$V$7+AG462*VÁHY!$X$7+AH462*VÁHY!$Y$7))*(1+(AM462*VÁHY!$AD$7))+(AJ462*VÁHY!$AA$7)</f>
        <v>0</v>
      </c>
      <c r="AT462" s="273">
        <f>AS462+AS461+AS460</f>
        <v>0</v>
      </c>
      <c r="AU462" s="272">
        <f>AS462+AS461+AS460+AS456+AS455</f>
        <v>0</v>
      </c>
      <c r="AV462" s="272">
        <f>AS462+AS461+AS460+AS456+AS455+AS454+AS453</f>
        <v>0</v>
      </c>
    </row>
    <row r="463" spans="1:48" ht="21.95" customHeight="1" x14ac:dyDescent="0.2">
      <c r="A463" s="104"/>
      <c r="B463" s="30">
        <v>42985</v>
      </c>
      <c r="C463" s="334"/>
      <c r="D463" s="334"/>
      <c r="E463" s="334"/>
      <c r="F463" s="334"/>
      <c r="G463" s="334"/>
      <c r="H463" s="334"/>
      <c r="I463" s="70">
        <f t="shared" si="377"/>
        <v>0</v>
      </c>
      <c r="J463" s="70">
        <f t="shared" si="378"/>
        <v>0</v>
      </c>
      <c r="K463" s="55"/>
      <c r="L463" s="56"/>
      <c r="M463" s="57"/>
      <c r="N463" s="58"/>
      <c r="O463" s="59"/>
      <c r="P463" s="60"/>
      <c r="Q463" s="132"/>
      <c r="R463" s="61"/>
      <c r="S463" s="62"/>
      <c r="T463" s="63"/>
      <c r="U463" s="64"/>
      <c r="V463" s="65"/>
      <c r="W463" s="66"/>
      <c r="X463" s="67"/>
      <c r="Y463" s="68"/>
      <c r="Z463" s="67"/>
      <c r="AA463" s="68"/>
      <c r="AB463" s="67"/>
      <c r="AC463" s="69"/>
      <c r="AD463" s="26"/>
      <c r="AE463" s="26"/>
      <c r="AF463" s="26"/>
      <c r="AG463" s="26"/>
      <c r="AH463" s="26"/>
      <c r="AI463" s="91"/>
      <c r="AJ463" s="26"/>
      <c r="AK463" s="26"/>
      <c r="AL463" s="26"/>
      <c r="AM463" s="26"/>
      <c r="AN463" s="26"/>
      <c r="AO463" s="286">
        <f t="shared" si="379"/>
        <v>0</v>
      </c>
      <c r="AP463" s="294">
        <f t="shared" si="379"/>
        <v>0</v>
      </c>
      <c r="AQ463" s="302">
        <f t="shared" si="379"/>
        <v>0</v>
      </c>
      <c r="AR463" s="310">
        <f t="shared" si="379"/>
        <v>0</v>
      </c>
      <c r="AS463" s="272">
        <f>((((K463*VÁHY!$B$7)+(L463*VÁHY!$C$7)+(M463*VÁHY!$D$7)+(N463*VÁHY!$E$7)+(O463*VÁHY!$F$7)+(P463*VÁHY!$G$7))*VÁHY!$H$7)+((R463*VÁHY!$I$7)+(S463*VÁHY!$J$7)+(T463*VÁHY!$K$7)+(U463*VÁHY!$L$7)+(V463*VÁHY!$M$7)+(W463*VÁHY!$N$7))+(X463*VÁHY!$O$7+Y463*VÁHY!$P$7+Z463*VÁHY!$Q$7+AA463*VÁHY!$R$7+AB463*VÁHY!$S$7+AC463*VÁHY!$T$7)+(AD463*VÁHY!$U$7+AE463*VÁHY!$V$7+AG463*VÁHY!$X$7+AH463*VÁHY!$Y$7))*(1+(AM463*VÁHY!$AD$7))+(AJ463*VÁHY!$AA$7)</f>
        <v>0</v>
      </c>
      <c r="AT463" s="273">
        <f>AS463+AS462+AS461</f>
        <v>0</v>
      </c>
      <c r="AU463" s="272">
        <f>AS463+AS462+AS461+AS460+AS456</f>
        <v>0</v>
      </c>
      <c r="AV463" s="272">
        <f>AS463+AS462+AS461+AS460+AS456+AS455+AS454</f>
        <v>0</v>
      </c>
    </row>
    <row r="464" spans="1:48" ht="21.95" customHeight="1" x14ac:dyDescent="0.2">
      <c r="A464" s="104"/>
      <c r="B464" s="31">
        <v>42986</v>
      </c>
      <c r="C464" s="334"/>
      <c r="D464" s="334"/>
      <c r="E464" s="334"/>
      <c r="F464" s="334"/>
      <c r="G464" s="334"/>
      <c r="H464" s="334"/>
      <c r="I464" s="70">
        <f t="shared" si="377"/>
        <v>0</v>
      </c>
      <c r="J464" s="70">
        <f t="shared" si="378"/>
        <v>0</v>
      </c>
      <c r="K464" s="55"/>
      <c r="L464" s="56"/>
      <c r="M464" s="57"/>
      <c r="N464" s="58"/>
      <c r="O464" s="59"/>
      <c r="P464" s="60"/>
      <c r="Q464" s="132"/>
      <c r="R464" s="61"/>
      <c r="S464" s="62"/>
      <c r="T464" s="63"/>
      <c r="U464" s="64"/>
      <c r="V464" s="65"/>
      <c r="W464" s="66"/>
      <c r="X464" s="67"/>
      <c r="Y464" s="68"/>
      <c r="Z464" s="67"/>
      <c r="AA464" s="68"/>
      <c r="AB464" s="67"/>
      <c r="AC464" s="69"/>
      <c r="AD464" s="26"/>
      <c r="AE464" s="26"/>
      <c r="AF464" s="26"/>
      <c r="AG464" s="26"/>
      <c r="AH464" s="26"/>
      <c r="AI464" s="91"/>
      <c r="AJ464" s="26"/>
      <c r="AK464" s="26"/>
      <c r="AL464" s="26"/>
      <c r="AM464" s="26"/>
      <c r="AN464" s="26"/>
      <c r="AO464" s="286">
        <f t="shared" si="379"/>
        <v>0</v>
      </c>
      <c r="AP464" s="294">
        <f t="shared" si="379"/>
        <v>0</v>
      </c>
      <c r="AQ464" s="302">
        <f t="shared" si="379"/>
        <v>0</v>
      </c>
      <c r="AR464" s="310">
        <f t="shared" si="379"/>
        <v>0</v>
      </c>
      <c r="AS464" s="272">
        <f>((((K464*VÁHY!$B$7)+(L464*VÁHY!$C$7)+(M464*VÁHY!$D$7)+(N464*VÁHY!$E$7)+(O464*VÁHY!$F$7)+(P464*VÁHY!$G$7))*VÁHY!$H$7)+((R464*VÁHY!$I$7)+(S464*VÁHY!$J$7)+(T464*VÁHY!$K$7)+(U464*VÁHY!$L$7)+(V464*VÁHY!$M$7)+(W464*VÁHY!$N$7))+(X464*VÁHY!$O$7+Y464*VÁHY!$P$7+Z464*VÁHY!$Q$7+AA464*VÁHY!$R$7+AB464*VÁHY!$S$7+AC464*VÁHY!$T$7)+(AD464*VÁHY!$U$7+AE464*VÁHY!$V$7+AG464*VÁHY!$X$7+AH464*VÁHY!$Y$7))*(1+(AM464*VÁHY!$AD$7))+(AJ464*VÁHY!$AA$7)</f>
        <v>0</v>
      </c>
      <c r="AT464" s="273">
        <f>AS464+AS463+AS462</f>
        <v>0</v>
      </c>
      <c r="AU464" s="272">
        <f t="shared" ref="AU464:AU466" si="380">AS464+AS463+AS462+AS461+AS460</f>
        <v>0</v>
      </c>
      <c r="AV464" s="272">
        <f>AS464+AS463+AS462+AS461+AS460+AS456+AS455</f>
        <v>0</v>
      </c>
    </row>
    <row r="465" spans="1:48" ht="21.95" customHeight="1" x14ac:dyDescent="0.2">
      <c r="A465" s="104"/>
      <c r="B465" s="31">
        <v>42987</v>
      </c>
      <c r="C465" s="334"/>
      <c r="D465" s="334"/>
      <c r="E465" s="334"/>
      <c r="F465" s="334"/>
      <c r="G465" s="334"/>
      <c r="H465" s="334"/>
      <c r="I465" s="70">
        <f t="shared" si="377"/>
        <v>0</v>
      </c>
      <c r="J465" s="70">
        <f t="shared" si="378"/>
        <v>0</v>
      </c>
      <c r="K465" s="55"/>
      <c r="L465" s="56"/>
      <c r="M465" s="57"/>
      <c r="N465" s="58"/>
      <c r="O465" s="59"/>
      <c r="P465" s="60"/>
      <c r="Q465" s="132"/>
      <c r="R465" s="61"/>
      <c r="S465" s="62"/>
      <c r="T465" s="63"/>
      <c r="U465" s="64"/>
      <c r="V465" s="65"/>
      <c r="W465" s="66"/>
      <c r="X465" s="67"/>
      <c r="Y465" s="68"/>
      <c r="Z465" s="67"/>
      <c r="AA465" s="68"/>
      <c r="AB465" s="67"/>
      <c r="AC465" s="69"/>
      <c r="AD465" s="26"/>
      <c r="AE465" s="26"/>
      <c r="AF465" s="26"/>
      <c r="AG465" s="26"/>
      <c r="AH465" s="26"/>
      <c r="AI465" s="91"/>
      <c r="AJ465" s="26"/>
      <c r="AK465" s="26"/>
      <c r="AL465" s="26"/>
      <c r="AM465" s="26"/>
      <c r="AN465" s="26"/>
      <c r="AO465" s="286">
        <f t="shared" si="379"/>
        <v>0</v>
      </c>
      <c r="AP465" s="294">
        <f t="shared" si="379"/>
        <v>0</v>
      </c>
      <c r="AQ465" s="302">
        <f t="shared" si="379"/>
        <v>0</v>
      </c>
      <c r="AR465" s="310">
        <f t="shared" si="379"/>
        <v>0</v>
      </c>
      <c r="AS465" s="272">
        <f>((((K465*VÁHY!$B$7)+(L465*VÁHY!$C$7)+(M465*VÁHY!$D$7)+(N465*VÁHY!$E$7)+(O465*VÁHY!$F$7)+(P465*VÁHY!$G$7))*VÁHY!$H$7)+((R465*VÁHY!$I$7)+(S465*VÁHY!$J$7)+(T465*VÁHY!$K$7)+(U465*VÁHY!$L$7)+(V465*VÁHY!$M$7)+(W465*VÁHY!$N$7))+(X465*VÁHY!$O$7+Y465*VÁHY!$P$7+Z465*VÁHY!$Q$7+AA465*VÁHY!$R$7+AB465*VÁHY!$S$7+AC465*VÁHY!$T$7)+(AD465*VÁHY!$U$7+AE465*VÁHY!$V$7+AG465*VÁHY!$X$7+AH465*VÁHY!$Y$7))*(1+(AM465*VÁHY!$AD$7))+(AJ465*VÁHY!$AA$7)</f>
        <v>0</v>
      </c>
      <c r="AT465" s="273">
        <f>AS465+AS464+AS463</f>
        <v>0</v>
      </c>
      <c r="AU465" s="272">
        <f t="shared" si="380"/>
        <v>0</v>
      </c>
      <c r="AV465" s="272">
        <f>AS465+AS464+AS463+AS462+AS461+AS460+AS456</f>
        <v>0</v>
      </c>
    </row>
    <row r="466" spans="1:48" ht="21.95" customHeight="1" thickBot="1" x14ac:dyDescent="0.25">
      <c r="A466" s="104"/>
      <c r="B466" s="30">
        <v>42988</v>
      </c>
      <c r="C466" s="335"/>
      <c r="D466" s="335"/>
      <c r="E466" s="335"/>
      <c r="F466" s="335"/>
      <c r="G466" s="335"/>
      <c r="H466" s="335"/>
      <c r="I466" s="70">
        <f t="shared" si="377"/>
        <v>0</v>
      </c>
      <c r="J466" s="70">
        <f t="shared" si="378"/>
        <v>0</v>
      </c>
      <c r="K466" s="55"/>
      <c r="L466" s="56"/>
      <c r="M466" s="57"/>
      <c r="N466" s="58"/>
      <c r="O466" s="59"/>
      <c r="P466" s="60"/>
      <c r="Q466" s="132"/>
      <c r="R466" s="61"/>
      <c r="S466" s="62"/>
      <c r="T466" s="63"/>
      <c r="U466" s="64"/>
      <c r="V466" s="65"/>
      <c r="W466" s="66"/>
      <c r="X466" s="67"/>
      <c r="Y466" s="68"/>
      <c r="Z466" s="67"/>
      <c r="AA466" s="68"/>
      <c r="AB466" s="67"/>
      <c r="AC466" s="69"/>
      <c r="AD466" s="26"/>
      <c r="AE466" s="26"/>
      <c r="AF466" s="26"/>
      <c r="AG466" s="26"/>
      <c r="AH466" s="26"/>
      <c r="AI466" s="91"/>
      <c r="AJ466" s="26"/>
      <c r="AK466" s="26"/>
      <c r="AL466" s="26"/>
      <c r="AM466" s="26"/>
      <c r="AN466" s="26"/>
      <c r="AO466" s="286">
        <f t="shared" si="379"/>
        <v>0</v>
      </c>
      <c r="AP466" s="294">
        <f t="shared" si="379"/>
        <v>0</v>
      </c>
      <c r="AQ466" s="302">
        <f t="shared" si="379"/>
        <v>0</v>
      </c>
      <c r="AR466" s="310">
        <f t="shared" si="379"/>
        <v>0</v>
      </c>
      <c r="AS466" s="272">
        <f>((((K466*VÁHY!$B$7)+(L466*VÁHY!$C$7)+(M466*VÁHY!$D$7)+(N466*VÁHY!$E$7)+(O466*VÁHY!$F$7)+(P466*VÁHY!$G$7))*VÁHY!$H$7)+((R466*VÁHY!$I$7)+(S466*VÁHY!$J$7)+(T466*VÁHY!$K$7)+(U466*VÁHY!$L$7)+(V466*VÁHY!$M$7)+(W466*VÁHY!$N$7))+(X466*VÁHY!$O$7+Y466*VÁHY!$P$7+Z466*VÁHY!$Q$7+AA466*VÁHY!$R$7+AB466*VÁHY!$S$7+AC466*VÁHY!$T$7)+(AD466*VÁHY!$U$7+AE466*VÁHY!$V$7+AG466*VÁHY!$X$7+AH466*VÁHY!$Y$7))*(1+(AM466*VÁHY!$AD$7))+(AJ466*VÁHY!$AA$7)</f>
        <v>0</v>
      </c>
      <c r="AT466" s="273">
        <f>AS466+AS465+AS464</f>
        <v>0</v>
      </c>
      <c r="AU466" s="272">
        <f t="shared" si="380"/>
        <v>0</v>
      </c>
      <c r="AV466" s="272">
        <f t="shared" ref="AV466" si="381">AS466+AS465+AS464+AS463+AS462+AS461+AS460</f>
        <v>0</v>
      </c>
    </row>
    <row r="467" spans="1:48" ht="14.25" thickTop="1" thickBot="1" x14ac:dyDescent="0.25">
      <c r="A467" s="105"/>
      <c r="B467" s="106"/>
      <c r="C467" s="114" t="e">
        <f>(L459+M459+N459+S459+T459+U459)/J459</f>
        <v>#DIV/0!</v>
      </c>
      <c r="D467" s="107" t="e">
        <f>(O459+P459+V459+W459+Y459+AA459)/(K459+L459+M459+N459+O459+P459+R459+S459+T459+U459+V459+W459+X459+Y459+Z459+AA459+AB459+AC459)</f>
        <v>#DIV/0!</v>
      </c>
      <c r="E467" s="108" t="e">
        <f>(K459+L459+M459+N459+O459+P459)/J459</f>
        <v>#DIV/0!</v>
      </c>
      <c r="F467" s="109" t="e">
        <f>1-J459/I459</f>
        <v>#DIV/0!</v>
      </c>
      <c r="G467" s="125" t="e">
        <f>Q459/J459</f>
        <v>#DIV/0!</v>
      </c>
      <c r="H467" s="127">
        <f>I459/(MAKROPLAN!E48)</f>
        <v>0</v>
      </c>
      <c r="I467" s="110"/>
      <c r="J467" s="111"/>
      <c r="K467" s="111"/>
      <c r="L467" s="111"/>
      <c r="M467" s="111"/>
      <c r="N467" s="111"/>
      <c r="O467" s="110"/>
      <c r="P467" s="111"/>
      <c r="Q467" s="111"/>
      <c r="R467" s="111"/>
      <c r="S467" s="111"/>
      <c r="T467" s="111"/>
      <c r="U467" s="111"/>
      <c r="V467" s="110"/>
      <c r="W467" s="111"/>
      <c r="X467" s="111"/>
      <c r="Y467" s="111"/>
      <c r="Z467" s="111"/>
      <c r="AA467" s="111"/>
      <c r="AB467" s="110"/>
      <c r="AC467" s="111"/>
      <c r="AD467" s="111"/>
      <c r="AE467" s="111"/>
      <c r="AF467" s="111"/>
      <c r="AG467" s="111"/>
      <c r="AH467" s="111"/>
      <c r="AI467" s="111"/>
      <c r="AJ467" s="111"/>
      <c r="AK467" s="111"/>
      <c r="AL467" s="111"/>
      <c r="AM467" s="111"/>
    </row>
    <row r="468" spans="1:48" ht="13.5" thickTop="1" x14ac:dyDescent="0.2">
      <c r="A468" s="112"/>
      <c r="B468" s="106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  <c r="AA468" s="113"/>
      <c r="AB468" s="113"/>
      <c r="AC468" s="113"/>
      <c r="AD468" s="113"/>
      <c r="AE468" s="113"/>
      <c r="AF468" s="113"/>
      <c r="AG468" s="113"/>
      <c r="AH468" s="113"/>
      <c r="AI468" s="113"/>
      <c r="AJ468" s="113"/>
      <c r="AK468" s="113"/>
      <c r="AL468" s="113"/>
      <c r="AM468" s="113"/>
    </row>
    <row r="469" spans="1:48" ht="20.25" x14ac:dyDescent="0.2">
      <c r="A469" s="100"/>
      <c r="B469" s="12"/>
      <c r="C469" s="355" t="s">
        <v>146</v>
      </c>
      <c r="D469" s="355"/>
      <c r="E469" s="355"/>
      <c r="F469" s="355" t="s">
        <v>72</v>
      </c>
      <c r="G469" s="355"/>
      <c r="H469" s="355"/>
      <c r="I469" s="70">
        <f>(K469+L469+M469+N469+O469+P469+R469+S469+T469+U469+V469+W469+AD469+AE469+AG469+(AH469/4)+X469+Y469+Z469+AA469+AB469+AC469)</f>
        <v>0</v>
      </c>
      <c r="J469" s="70">
        <f>(K469+L469+M469+N469+O469+P469+R469+S469+T469+U469+V469+W469)</f>
        <v>0</v>
      </c>
      <c r="K469" s="71">
        <f t="shared" ref="K469:AJ469" si="382">SUM(K470:K476)/60</f>
        <v>0</v>
      </c>
      <c r="L469" s="72">
        <f t="shared" si="382"/>
        <v>0</v>
      </c>
      <c r="M469" s="73">
        <f t="shared" si="382"/>
        <v>0</v>
      </c>
      <c r="N469" s="74">
        <f t="shared" si="382"/>
        <v>0</v>
      </c>
      <c r="O469" s="75">
        <f t="shared" si="382"/>
        <v>0</v>
      </c>
      <c r="P469" s="76">
        <f t="shared" si="382"/>
        <v>0</v>
      </c>
      <c r="Q469" s="130">
        <f t="shared" si="382"/>
        <v>0</v>
      </c>
      <c r="R469" s="77">
        <f t="shared" si="382"/>
        <v>0</v>
      </c>
      <c r="S469" s="78">
        <f t="shared" si="382"/>
        <v>0</v>
      </c>
      <c r="T469" s="79">
        <f t="shared" si="382"/>
        <v>0</v>
      </c>
      <c r="U469" s="80">
        <f t="shared" si="382"/>
        <v>0</v>
      </c>
      <c r="V469" s="81">
        <f t="shared" si="382"/>
        <v>0</v>
      </c>
      <c r="W469" s="82">
        <f t="shared" si="382"/>
        <v>0</v>
      </c>
      <c r="X469" s="83">
        <f t="shared" si="382"/>
        <v>0</v>
      </c>
      <c r="Y469" s="84">
        <f t="shared" si="382"/>
        <v>0</v>
      </c>
      <c r="Z469" s="83">
        <f t="shared" si="382"/>
        <v>0</v>
      </c>
      <c r="AA469" s="84">
        <f t="shared" si="382"/>
        <v>0</v>
      </c>
      <c r="AB469" s="83">
        <f t="shared" si="382"/>
        <v>0</v>
      </c>
      <c r="AC469" s="85">
        <f t="shared" si="382"/>
        <v>0</v>
      </c>
      <c r="AD469" s="86">
        <f t="shared" si="382"/>
        <v>0</v>
      </c>
      <c r="AE469" s="86">
        <f t="shared" si="382"/>
        <v>0</v>
      </c>
      <c r="AF469" s="86">
        <f t="shared" si="382"/>
        <v>0</v>
      </c>
      <c r="AG469" s="86">
        <f t="shared" si="382"/>
        <v>0</v>
      </c>
      <c r="AH469" s="86">
        <f t="shared" si="382"/>
        <v>0</v>
      </c>
      <c r="AI469" s="89">
        <f t="shared" si="382"/>
        <v>0</v>
      </c>
      <c r="AJ469" s="86">
        <f t="shared" si="382"/>
        <v>0</v>
      </c>
      <c r="AK469" s="24">
        <f t="shared" ref="AK469" si="383">SUM(AK470:AK476)</f>
        <v>0</v>
      </c>
      <c r="AL469" s="24">
        <f t="shared" ref="AL469:AN469" si="384">SUM(AL470:AL476)</f>
        <v>0</v>
      </c>
      <c r="AM469" s="24">
        <f t="shared" si="384"/>
        <v>0</v>
      </c>
      <c r="AN469" s="24">
        <f t="shared" si="384"/>
        <v>0</v>
      </c>
      <c r="AO469" s="280">
        <f>VÁHY!$AF$7</f>
        <v>2.5714285714285716</v>
      </c>
      <c r="AP469" s="291">
        <f>VÁHY!$AG$7</f>
        <v>6.7499999999999991</v>
      </c>
      <c r="AQ469" s="299">
        <f>VÁHY!$AH$7</f>
        <v>9.6428571428571406</v>
      </c>
      <c r="AR469" s="307">
        <f>VÁHY!$AI$7</f>
        <v>11.25</v>
      </c>
    </row>
    <row r="470" spans="1:48" ht="21.95" customHeight="1" x14ac:dyDescent="0.2">
      <c r="A470" s="103"/>
      <c r="B470" s="30">
        <v>42989</v>
      </c>
      <c r="C470" s="334"/>
      <c r="D470" s="334"/>
      <c r="E470" s="334"/>
      <c r="F470" s="334"/>
      <c r="G470" s="334"/>
      <c r="H470" s="334"/>
      <c r="I470" s="70">
        <f t="shared" ref="I470:I476" si="385">(K470+L470+M470+N470+O470+P470+R470+S470+T470+U470+V470+W470+AD470+AE470+AG470+(AH470/4)+X470+Y470+Z470+AA470+AB470+AC470)/60</f>
        <v>0</v>
      </c>
      <c r="J470" s="70">
        <f t="shared" ref="J470:J476" si="386">(K470+L470+M470+N470+O470+P470+R470+S470+T470+U470+V470+W470)/60</f>
        <v>0</v>
      </c>
      <c r="K470" s="40"/>
      <c r="L470" s="41"/>
      <c r="M470" s="42"/>
      <c r="N470" s="43"/>
      <c r="O470" s="44"/>
      <c r="P470" s="45"/>
      <c r="Q470" s="131"/>
      <c r="R470" s="46"/>
      <c r="S470" s="47"/>
      <c r="T470" s="48"/>
      <c r="U470" s="49"/>
      <c r="V470" s="50"/>
      <c r="W470" s="51"/>
      <c r="X470" s="52"/>
      <c r="Y470" s="53"/>
      <c r="Z470" s="52"/>
      <c r="AA470" s="53"/>
      <c r="AB470" s="52"/>
      <c r="AC470" s="54"/>
      <c r="AD470" s="25"/>
      <c r="AE470" s="25"/>
      <c r="AF470" s="25"/>
      <c r="AG470" s="25"/>
      <c r="AH470" s="25"/>
      <c r="AI470" s="90"/>
      <c r="AJ470" s="25"/>
      <c r="AK470" s="25"/>
      <c r="AL470" s="25"/>
      <c r="AM470" s="25"/>
      <c r="AN470" s="25"/>
      <c r="AO470" s="286">
        <f t="shared" ref="AO470:AR476" si="387">AS470/60</f>
        <v>0</v>
      </c>
      <c r="AP470" s="294">
        <f t="shared" si="387"/>
        <v>0</v>
      </c>
      <c r="AQ470" s="302">
        <f t="shared" si="387"/>
        <v>0</v>
      </c>
      <c r="AR470" s="310">
        <f t="shared" si="387"/>
        <v>0</v>
      </c>
      <c r="AS470" s="272">
        <f>((((K470*VÁHY!$B$7)+(L470*VÁHY!$C$7)+(M470*VÁHY!$D$7)+(N470*VÁHY!$E$7)+(O470*VÁHY!$F$7)+(P470*VÁHY!$G$7))*VÁHY!$H$7)+((R470*VÁHY!$I$7)+(S470*VÁHY!$J$7)+(T470*VÁHY!$K$7)+(U470*VÁHY!$L$7)+(V470*VÁHY!$M$7)+(W470*VÁHY!$N$7))+(X470*VÁHY!$O$7+Y470*VÁHY!$P$7+Z470*VÁHY!$Q$7+AA470*VÁHY!$R$7+AB470*VÁHY!$S$7+AC470*VÁHY!$T$7)+(AD470*VÁHY!$U$7+AE470*VÁHY!$V$7+AG470*VÁHY!$X$7+AH470*VÁHY!$Y$7))*(1+(AM470*VÁHY!$AD$7))+(AJ470*VÁHY!$AA$7)</f>
        <v>0</v>
      </c>
      <c r="AT470" s="272">
        <f>AS470+AS466+AS465</f>
        <v>0</v>
      </c>
      <c r="AU470" s="272">
        <f>AS470+AS466+AS465+AS464+AS463</f>
        <v>0</v>
      </c>
      <c r="AV470" s="272">
        <f>AS470+AS466+AS465+AS464+AS463+AS462+AS461</f>
        <v>0</v>
      </c>
    </row>
    <row r="471" spans="1:48" ht="21.95" customHeight="1" x14ac:dyDescent="0.2">
      <c r="A471" s="104"/>
      <c r="B471" s="31">
        <v>42990</v>
      </c>
      <c r="C471" s="334"/>
      <c r="D471" s="334"/>
      <c r="E471" s="334"/>
      <c r="F471" s="334"/>
      <c r="G471" s="334"/>
      <c r="H471" s="334"/>
      <c r="I471" s="70">
        <f t="shared" si="385"/>
        <v>0</v>
      </c>
      <c r="J471" s="70">
        <f t="shared" si="386"/>
        <v>0</v>
      </c>
      <c r="K471" s="55"/>
      <c r="L471" s="56"/>
      <c r="M471" s="57"/>
      <c r="N471" s="58"/>
      <c r="O471" s="59"/>
      <c r="P471" s="60"/>
      <c r="Q471" s="132"/>
      <c r="R471" s="61"/>
      <c r="S471" s="62"/>
      <c r="T471" s="63"/>
      <c r="U471" s="64"/>
      <c r="V471" s="65"/>
      <c r="W471" s="66"/>
      <c r="X471" s="67"/>
      <c r="Y471" s="68"/>
      <c r="Z471" s="67"/>
      <c r="AA471" s="68"/>
      <c r="AB471" s="67"/>
      <c r="AC471" s="69"/>
      <c r="AD471" s="26"/>
      <c r="AE471" s="26"/>
      <c r="AF471" s="26"/>
      <c r="AG471" s="26"/>
      <c r="AH471" s="26"/>
      <c r="AI471" s="91"/>
      <c r="AJ471" s="26"/>
      <c r="AK471" s="26"/>
      <c r="AL471" s="26"/>
      <c r="AM471" s="26"/>
      <c r="AN471" s="26"/>
      <c r="AO471" s="286">
        <f t="shared" si="387"/>
        <v>0</v>
      </c>
      <c r="AP471" s="294">
        <f t="shared" si="387"/>
        <v>0</v>
      </c>
      <c r="AQ471" s="302">
        <f t="shared" si="387"/>
        <v>0</v>
      </c>
      <c r="AR471" s="310">
        <f t="shared" si="387"/>
        <v>0</v>
      </c>
      <c r="AS471" s="272">
        <f>((((K471*VÁHY!$B$7)+(L471*VÁHY!$C$7)+(M471*VÁHY!$D$7)+(N471*VÁHY!$E$7)+(O471*VÁHY!$F$7)+(P471*VÁHY!$G$7))*VÁHY!$H$7)+((R471*VÁHY!$I$7)+(S471*VÁHY!$J$7)+(T471*VÁHY!$K$7)+(U471*VÁHY!$L$7)+(V471*VÁHY!$M$7)+(W471*VÁHY!$N$7))+(X471*VÁHY!$O$7+Y471*VÁHY!$P$7+Z471*VÁHY!$Q$7+AA471*VÁHY!$R$7+AB471*VÁHY!$S$7+AC471*VÁHY!$T$7)+(AD471*VÁHY!$U$7+AE471*VÁHY!$V$7+AG471*VÁHY!$X$7+AH471*VÁHY!$Y$7))*(1+(AM471*VÁHY!$AD$7))+(AJ471*VÁHY!$AA$7)</f>
        <v>0</v>
      </c>
      <c r="AT471" s="273">
        <f>AS471+AS470+AS466</f>
        <v>0</v>
      </c>
      <c r="AU471" s="272">
        <f>AS471+AS470+AS466+AS465+AS464</f>
        <v>0</v>
      </c>
      <c r="AV471" s="272">
        <f>AS471+AS470+AS466+AS465+AS464+AS463+AS462</f>
        <v>0</v>
      </c>
    </row>
    <row r="472" spans="1:48" ht="21.95" customHeight="1" x14ac:dyDescent="0.2">
      <c r="A472" s="104"/>
      <c r="B472" s="31">
        <v>42991</v>
      </c>
      <c r="C472" s="334"/>
      <c r="D472" s="334"/>
      <c r="E472" s="334"/>
      <c r="F472" s="334"/>
      <c r="G472" s="334"/>
      <c r="H472" s="334"/>
      <c r="I472" s="70">
        <f t="shared" si="385"/>
        <v>0</v>
      </c>
      <c r="J472" s="70">
        <f t="shared" si="386"/>
        <v>0</v>
      </c>
      <c r="K472" s="55"/>
      <c r="L472" s="56"/>
      <c r="M472" s="57"/>
      <c r="N472" s="58"/>
      <c r="O472" s="59"/>
      <c r="P472" s="60"/>
      <c r="Q472" s="132"/>
      <c r="R472" s="61"/>
      <c r="S472" s="62"/>
      <c r="T472" s="63"/>
      <c r="U472" s="64"/>
      <c r="V472" s="65"/>
      <c r="W472" s="66"/>
      <c r="X472" s="67"/>
      <c r="Y472" s="68"/>
      <c r="Z472" s="67"/>
      <c r="AA472" s="68"/>
      <c r="AB472" s="67"/>
      <c r="AC472" s="69"/>
      <c r="AD472" s="26"/>
      <c r="AE472" s="26"/>
      <c r="AF472" s="26"/>
      <c r="AG472" s="26"/>
      <c r="AH472" s="26"/>
      <c r="AI472" s="91"/>
      <c r="AJ472" s="26"/>
      <c r="AK472" s="26"/>
      <c r="AL472" s="26"/>
      <c r="AM472" s="26"/>
      <c r="AN472" s="26"/>
      <c r="AO472" s="286">
        <f t="shared" si="387"/>
        <v>0</v>
      </c>
      <c r="AP472" s="294">
        <f t="shared" si="387"/>
        <v>0</v>
      </c>
      <c r="AQ472" s="302">
        <f t="shared" si="387"/>
        <v>0</v>
      </c>
      <c r="AR472" s="310">
        <f t="shared" si="387"/>
        <v>0</v>
      </c>
      <c r="AS472" s="272">
        <f>((((K472*VÁHY!$B$7)+(L472*VÁHY!$C$7)+(M472*VÁHY!$D$7)+(N472*VÁHY!$E$7)+(O472*VÁHY!$F$7)+(P472*VÁHY!$G$7))*VÁHY!$H$7)+((R472*VÁHY!$I$7)+(S472*VÁHY!$J$7)+(T472*VÁHY!$K$7)+(U472*VÁHY!$L$7)+(V472*VÁHY!$M$7)+(W472*VÁHY!$N$7))+(X472*VÁHY!$O$7+Y472*VÁHY!$P$7+Z472*VÁHY!$Q$7+AA472*VÁHY!$R$7+AB472*VÁHY!$S$7+AC472*VÁHY!$T$7)+(AD472*VÁHY!$U$7+AE472*VÁHY!$V$7+AG472*VÁHY!$X$7+AH472*VÁHY!$Y$7))*(1+(AM472*VÁHY!$AD$7))+(AJ472*VÁHY!$AA$7)</f>
        <v>0</v>
      </c>
      <c r="AT472" s="273">
        <f>AS472+AS471+AS470</f>
        <v>0</v>
      </c>
      <c r="AU472" s="272">
        <f>AS472+AS471+AS470+AS466+AS465</f>
        <v>0</v>
      </c>
      <c r="AV472" s="272">
        <f>AS472+AS471+AS470+AS466+AS465+AS464+AS463</f>
        <v>0</v>
      </c>
    </row>
    <row r="473" spans="1:48" ht="21.95" customHeight="1" x14ac:dyDescent="0.2">
      <c r="A473" s="104"/>
      <c r="B473" s="30">
        <v>42992</v>
      </c>
      <c r="C473" s="334"/>
      <c r="D473" s="334"/>
      <c r="E473" s="334"/>
      <c r="F473" s="334"/>
      <c r="G473" s="334"/>
      <c r="H473" s="334"/>
      <c r="I473" s="70">
        <f t="shared" si="385"/>
        <v>0</v>
      </c>
      <c r="J473" s="70">
        <f t="shared" si="386"/>
        <v>0</v>
      </c>
      <c r="K473" s="55"/>
      <c r="L473" s="56"/>
      <c r="M473" s="57"/>
      <c r="N473" s="58"/>
      <c r="O473" s="59"/>
      <c r="P473" s="60"/>
      <c r="Q473" s="132"/>
      <c r="R473" s="61"/>
      <c r="S473" s="62"/>
      <c r="T473" s="63"/>
      <c r="U473" s="64"/>
      <c r="V473" s="65"/>
      <c r="W473" s="66"/>
      <c r="X473" s="67"/>
      <c r="Y473" s="68"/>
      <c r="Z473" s="67"/>
      <c r="AA473" s="68"/>
      <c r="AB473" s="67"/>
      <c r="AC473" s="69"/>
      <c r="AD473" s="26"/>
      <c r="AE473" s="26"/>
      <c r="AF473" s="26"/>
      <c r="AG473" s="26"/>
      <c r="AH473" s="26"/>
      <c r="AI473" s="91"/>
      <c r="AJ473" s="26"/>
      <c r="AK473" s="26"/>
      <c r="AL473" s="26"/>
      <c r="AM473" s="26"/>
      <c r="AN473" s="26"/>
      <c r="AO473" s="286">
        <f t="shared" si="387"/>
        <v>0</v>
      </c>
      <c r="AP473" s="294">
        <f t="shared" si="387"/>
        <v>0</v>
      </c>
      <c r="AQ473" s="302">
        <f t="shared" si="387"/>
        <v>0</v>
      </c>
      <c r="AR473" s="310">
        <f t="shared" si="387"/>
        <v>0</v>
      </c>
      <c r="AS473" s="272">
        <f>((((K473*VÁHY!$B$7)+(L473*VÁHY!$C$7)+(M473*VÁHY!$D$7)+(N473*VÁHY!$E$7)+(O473*VÁHY!$F$7)+(P473*VÁHY!$G$7))*VÁHY!$H$7)+((R473*VÁHY!$I$7)+(S473*VÁHY!$J$7)+(T473*VÁHY!$K$7)+(U473*VÁHY!$L$7)+(V473*VÁHY!$M$7)+(W473*VÁHY!$N$7))+(X473*VÁHY!$O$7+Y473*VÁHY!$P$7+Z473*VÁHY!$Q$7+AA473*VÁHY!$R$7+AB473*VÁHY!$S$7+AC473*VÁHY!$T$7)+(AD473*VÁHY!$U$7+AE473*VÁHY!$V$7+AG473*VÁHY!$X$7+AH473*VÁHY!$Y$7))*(1+(AM473*VÁHY!$AD$7))+(AJ473*VÁHY!$AA$7)</f>
        <v>0</v>
      </c>
      <c r="AT473" s="273">
        <f>AS473+AS472+AS471</f>
        <v>0</v>
      </c>
      <c r="AU473" s="272">
        <f>AS473+AS472+AS471+AS470+AS466</f>
        <v>0</v>
      </c>
      <c r="AV473" s="272">
        <f>AS473+AS472+AS471+AS470+AS466+AS465+AS464</f>
        <v>0</v>
      </c>
    </row>
    <row r="474" spans="1:48" ht="21.95" customHeight="1" x14ac:dyDescent="0.2">
      <c r="A474" s="104"/>
      <c r="B474" s="31">
        <v>42993</v>
      </c>
      <c r="C474" s="334"/>
      <c r="D474" s="334"/>
      <c r="E474" s="334"/>
      <c r="F474" s="334"/>
      <c r="G474" s="334"/>
      <c r="H474" s="334"/>
      <c r="I474" s="70">
        <f t="shared" si="385"/>
        <v>0</v>
      </c>
      <c r="J474" s="70">
        <f t="shared" si="386"/>
        <v>0</v>
      </c>
      <c r="K474" s="55"/>
      <c r="L474" s="56"/>
      <c r="M474" s="57"/>
      <c r="N474" s="58"/>
      <c r="O474" s="59"/>
      <c r="P474" s="60"/>
      <c r="Q474" s="132"/>
      <c r="R474" s="61"/>
      <c r="S474" s="62"/>
      <c r="T474" s="63"/>
      <c r="U474" s="64"/>
      <c r="V474" s="65"/>
      <c r="W474" s="66"/>
      <c r="X474" s="67"/>
      <c r="Y474" s="68"/>
      <c r="Z474" s="67"/>
      <c r="AA474" s="68"/>
      <c r="AB474" s="67"/>
      <c r="AC474" s="69"/>
      <c r="AD474" s="26"/>
      <c r="AE474" s="26"/>
      <c r="AF474" s="26"/>
      <c r="AG474" s="26"/>
      <c r="AH474" s="26"/>
      <c r="AI474" s="91"/>
      <c r="AJ474" s="26"/>
      <c r="AK474" s="26"/>
      <c r="AL474" s="26"/>
      <c r="AM474" s="26"/>
      <c r="AN474" s="26"/>
      <c r="AO474" s="286">
        <f t="shared" si="387"/>
        <v>0</v>
      </c>
      <c r="AP474" s="294">
        <f t="shared" si="387"/>
        <v>0</v>
      </c>
      <c r="AQ474" s="302">
        <f t="shared" si="387"/>
        <v>0</v>
      </c>
      <c r="AR474" s="310">
        <f t="shared" si="387"/>
        <v>0</v>
      </c>
      <c r="AS474" s="272">
        <f>((((K474*VÁHY!$B$7)+(L474*VÁHY!$C$7)+(M474*VÁHY!$D$7)+(N474*VÁHY!$E$7)+(O474*VÁHY!$F$7)+(P474*VÁHY!$G$7))*VÁHY!$H$7)+((R474*VÁHY!$I$7)+(S474*VÁHY!$J$7)+(T474*VÁHY!$K$7)+(U474*VÁHY!$L$7)+(V474*VÁHY!$M$7)+(W474*VÁHY!$N$7))+(X474*VÁHY!$O$7+Y474*VÁHY!$P$7+Z474*VÁHY!$Q$7+AA474*VÁHY!$R$7+AB474*VÁHY!$S$7+AC474*VÁHY!$T$7)+(AD474*VÁHY!$U$7+AE474*VÁHY!$V$7+AG474*VÁHY!$X$7+AH474*VÁHY!$Y$7))*(1+(AM474*VÁHY!$AD$7))+(AJ474*VÁHY!$AA$7)</f>
        <v>0</v>
      </c>
      <c r="AT474" s="273">
        <f>AS474+AS473+AS472</f>
        <v>0</v>
      </c>
      <c r="AU474" s="272">
        <f t="shared" ref="AU474:AU476" si="388">AS474+AS473+AS472+AS471+AS470</f>
        <v>0</v>
      </c>
      <c r="AV474" s="272">
        <f>AS474+AS473+AS472+AS471+AS470+AS466+AS465</f>
        <v>0</v>
      </c>
    </row>
    <row r="475" spans="1:48" ht="21.95" customHeight="1" x14ac:dyDescent="0.2">
      <c r="A475" s="104"/>
      <c r="B475" s="31">
        <v>42994</v>
      </c>
      <c r="C475" s="334"/>
      <c r="D475" s="334"/>
      <c r="E475" s="334"/>
      <c r="F475" s="334"/>
      <c r="G475" s="334"/>
      <c r="H475" s="334"/>
      <c r="I475" s="70">
        <f t="shared" si="385"/>
        <v>0</v>
      </c>
      <c r="J475" s="70">
        <f t="shared" si="386"/>
        <v>0</v>
      </c>
      <c r="K475" s="55"/>
      <c r="L475" s="56"/>
      <c r="M475" s="57"/>
      <c r="N475" s="58"/>
      <c r="O475" s="59"/>
      <c r="P475" s="60"/>
      <c r="Q475" s="132"/>
      <c r="R475" s="61"/>
      <c r="S475" s="62"/>
      <c r="T475" s="63"/>
      <c r="U475" s="64"/>
      <c r="V475" s="65"/>
      <c r="W475" s="66"/>
      <c r="X475" s="67"/>
      <c r="Y475" s="68"/>
      <c r="Z475" s="67"/>
      <c r="AA475" s="68"/>
      <c r="AB475" s="67"/>
      <c r="AC475" s="69"/>
      <c r="AD475" s="26"/>
      <c r="AE475" s="26"/>
      <c r="AF475" s="26"/>
      <c r="AG475" s="26"/>
      <c r="AH475" s="26"/>
      <c r="AI475" s="91"/>
      <c r="AJ475" s="26"/>
      <c r="AK475" s="26"/>
      <c r="AL475" s="26"/>
      <c r="AM475" s="26"/>
      <c r="AN475" s="26"/>
      <c r="AO475" s="286">
        <f t="shared" si="387"/>
        <v>0</v>
      </c>
      <c r="AP475" s="294">
        <f t="shared" si="387"/>
        <v>0</v>
      </c>
      <c r="AQ475" s="302">
        <f t="shared" si="387"/>
        <v>0</v>
      </c>
      <c r="AR475" s="310">
        <f t="shared" si="387"/>
        <v>0</v>
      </c>
      <c r="AS475" s="272">
        <f>((((K475*VÁHY!$B$7)+(L475*VÁHY!$C$7)+(M475*VÁHY!$D$7)+(N475*VÁHY!$E$7)+(O475*VÁHY!$F$7)+(P475*VÁHY!$G$7))*VÁHY!$H$7)+((R475*VÁHY!$I$7)+(S475*VÁHY!$J$7)+(T475*VÁHY!$K$7)+(U475*VÁHY!$L$7)+(V475*VÁHY!$M$7)+(W475*VÁHY!$N$7))+(X475*VÁHY!$O$7+Y475*VÁHY!$P$7+Z475*VÁHY!$Q$7+AA475*VÁHY!$R$7+AB475*VÁHY!$S$7+AC475*VÁHY!$T$7)+(AD475*VÁHY!$U$7+AE475*VÁHY!$V$7+AG475*VÁHY!$X$7+AH475*VÁHY!$Y$7))*(1+(AM475*VÁHY!$AD$7))+(AJ475*VÁHY!$AA$7)</f>
        <v>0</v>
      </c>
      <c r="AT475" s="273">
        <f>AS475+AS474+AS473</f>
        <v>0</v>
      </c>
      <c r="AU475" s="272">
        <f t="shared" si="388"/>
        <v>0</v>
      </c>
      <c r="AV475" s="272">
        <f>AS475+AS474+AS473+AS472+AS471+AS470+AS466</f>
        <v>0</v>
      </c>
    </row>
    <row r="476" spans="1:48" ht="21.95" customHeight="1" thickBot="1" x14ac:dyDescent="0.25">
      <c r="A476" s="104"/>
      <c r="B476" s="30">
        <v>42995</v>
      </c>
      <c r="C476" s="335"/>
      <c r="D476" s="335"/>
      <c r="E476" s="335"/>
      <c r="F476" s="334"/>
      <c r="G476" s="334"/>
      <c r="H476" s="334"/>
      <c r="I476" s="70">
        <f t="shared" si="385"/>
        <v>0</v>
      </c>
      <c r="J476" s="70">
        <f t="shared" si="386"/>
        <v>0</v>
      </c>
      <c r="K476" s="55"/>
      <c r="L476" s="56"/>
      <c r="M476" s="57"/>
      <c r="N476" s="58"/>
      <c r="O476" s="59"/>
      <c r="P476" s="60"/>
      <c r="Q476" s="132"/>
      <c r="R476" s="61"/>
      <c r="S476" s="62"/>
      <c r="T476" s="63"/>
      <c r="U476" s="64"/>
      <c r="V476" s="65"/>
      <c r="W476" s="66"/>
      <c r="X476" s="67"/>
      <c r="Y476" s="68"/>
      <c r="Z476" s="67"/>
      <c r="AA476" s="68"/>
      <c r="AB476" s="67"/>
      <c r="AC476" s="69"/>
      <c r="AD476" s="26"/>
      <c r="AE476" s="26"/>
      <c r="AF476" s="26"/>
      <c r="AG476" s="26"/>
      <c r="AH476" s="26"/>
      <c r="AI476" s="91"/>
      <c r="AJ476" s="26"/>
      <c r="AK476" s="26"/>
      <c r="AL476" s="26"/>
      <c r="AM476" s="26"/>
      <c r="AN476" s="26"/>
      <c r="AO476" s="286">
        <f t="shared" si="387"/>
        <v>0</v>
      </c>
      <c r="AP476" s="294">
        <f t="shared" si="387"/>
        <v>0</v>
      </c>
      <c r="AQ476" s="302">
        <f t="shared" si="387"/>
        <v>0</v>
      </c>
      <c r="AR476" s="310">
        <f t="shared" si="387"/>
        <v>0</v>
      </c>
      <c r="AS476" s="272">
        <f>((((K476*VÁHY!$B$7)+(L476*VÁHY!$C$7)+(M476*VÁHY!$D$7)+(N476*VÁHY!$E$7)+(O476*VÁHY!$F$7)+(P476*VÁHY!$G$7))*VÁHY!$H$7)+((R476*VÁHY!$I$7)+(S476*VÁHY!$J$7)+(T476*VÁHY!$K$7)+(U476*VÁHY!$L$7)+(V476*VÁHY!$M$7)+(W476*VÁHY!$N$7))+(X476*VÁHY!$O$7+Y476*VÁHY!$P$7+Z476*VÁHY!$Q$7+AA476*VÁHY!$R$7+AB476*VÁHY!$S$7+AC476*VÁHY!$T$7)+(AD476*VÁHY!$U$7+AE476*VÁHY!$V$7+AG476*VÁHY!$X$7+AH476*VÁHY!$Y$7))*(1+(AM476*VÁHY!$AD$7))+(AJ476*VÁHY!$AA$7)</f>
        <v>0</v>
      </c>
      <c r="AT476" s="273">
        <f>AS476+AS475+AS474</f>
        <v>0</v>
      </c>
      <c r="AU476" s="272">
        <f t="shared" si="388"/>
        <v>0</v>
      </c>
      <c r="AV476" s="272">
        <f t="shared" ref="AV476" si="389">AS476+AS475+AS474+AS473+AS472+AS471+AS470</f>
        <v>0</v>
      </c>
    </row>
    <row r="477" spans="1:48" ht="14.25" thickTop="1" thickBot="1" x14ac:dyDescent="0.25">
      <c r="A477" s="105"/>
      <c r="B477" s="106"/>
      <c r="C477" s="114" t="e">
        <f>(L469+M469+N469+S469+T469+U469)/J469</f>
        <v>#DIV/0!</v>
      </c>
      <c r="D477" s="107" t="e">
        <f>(O469+P469+V469+W469+Y469+AA469)/(K469+L469+M469+N469+O469+P469+R469+S469+T469+U469+V469+W469+X469+Y469+Z469+AA469+AB469+AC469)</f>
        <v>#DIV/0!</v>
      </c>
      <c r="E477" s="108" t="e">
        <f>(K469+L469+M469+N469+O469+P469)/J469</f>
        <v>#DIV/0!</v>
      </c>
      <c r="F477" s="109" t="e">
        <f>1-J469/I469</f>
        <v>#DIV/0!</v>
      </c>
      <c r="G477" s="125" t="e">
        <f>Q469/J469</f>
        <v>#DIV/0!</v>
      </c>
      <c r="H477" s="127">
        <f>I469/(MAKROPLAN!E49)</f>
        <v>0</v>
      </c>
      <c r="I477" s="110"/>
      <c r="J477" s="111"/>
      <c r="K477" s="111"/>
      <c r="L477" s="111"/>
      <c r="M477" s="111"/>
      <c r="N477" s="111"/>
      <c r="O477" s="110"/>
      <c r="P477" s="111"/>
      <c r="Q477" s="111"/>
      <c r="R477" s="111"/>
      <c r="S477" s="111"/>
      <c r="T477" s="111"/>
      <c r="U477" s="111"/>
      <c r="V477" s="110"/>
      <c r="W477" s="111"/>
      <c r="X477" s="111"/>
      <c r="Y477" s="111"/>
      <c r="Z477" s="111"/>
      <c r="AA477" s="111"/>
      <c r="AB477" s="110"/>
      <c r="AC477" s="111"/>
      <c r="AD477" s="111"/>
      <c r="AE477" s="111"/>
      <c r="AF477" s="111"/>
      <c r="AG477" s="111"/>
      <c r="AH477" s="111"/>
      <c r="AI477" s="111"/>
      <c r="AJ477" s="111"/>
      <c r="AK477" s="111"/>
      <c r="AL477" s="111"/>
      <c r="AM477" s="111"/>
    </row>
    <row r="478" spans="1:48" ht="13.5" thickTop="1" x14ac:dyDescent="0.2">
      <c r="A478" s="112"/>
      <c r="B478" s="106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  <c r="AA478" s="113"/>
      <c r="AB478" s="113"/>
      <c r="AC478" s="113"/>
      <c r="AD478" s="113"/>
      <c r="AE478" s="113"/>
      <c r="AF478" s="113"/>
      <c r="AG478" s="113"/>
      <c r="AH478" s="113"/>
      <c r="AI478" s="113"/>
      <c r="AJ478" s="113"/>
      <c r="AK478" s="113"/>
      <c r="AL478" s="113"/>
      <c r="AM478" s="113"/>
    </row>
    <row r="479" spans="1:48" ht="20.25" x14ac:dyDescent="0.2">
      <c r="A479" s="100"/>
      <c r="B479" s="12"/>
      <c r="C479" s="355" t="s">
        <v>146</v>
      </c>
      <c r="D479" s="355"/>
      <c r="E479" s="355"/>
      <c r="F479" s="355" t="s">
        <v>74</v>
      </c>
      <c r="G479" s="355"/>
      <c r="H479" s="355"/>
      <c r="I479" s="70">
        <f>(K479+L479+M479+N479+O479+P479+R479+S479+T479+U479+V479+W479+AD479+AE479+AG479+(AH479/4)+X479+Y479+Z479+AA479+AB479+AC479)</f>
        <v>0</v>
      </c>
      <c r="J479" s="70">
        <f>(K479+L479+M479+N479+O479+P479+R479+S479+T479+U479+V479+W479)</f>
        <v>0</v>
      </c>
      <c r="K479" s="71">
        <f t="shared" ref="K479:AJ479" si="390">SUM(K480:K486)/60</f>
        <v>0</v>
      </c>
      <c r="L479" s="72">
        <f t="shared" si="390"/>
        <v>0</v>
      </c>
      <c r="M479" s="73">
        <f t="shared" si="390"/>
        <v>0</v>
      </c>
      <c r="N479" s="74">
        <f t="shared" si="390"/>
        <v>0</v>
      </c>
      <c r="O479" s="75">
        <f t="shared" si="390"/>
        <v>0</v>
      </c>
      <c r="P479" s="76">
        <f t="shared" si="390"/>
        <v>0</v>
      </c>
      <c r="Q479" s="130">
        <f t="shared" si="390"/>
        <v>0</v>
      </c>
      <c r="R479" s="77">
        <f t="shared" si="390"/>
        <v>0</v>
      </c>
      <c r="S479" s="78">
        <f t="shared" si="390"/>
        <v>0</v>
      </c>
      <c r="T479" s="79">
        <f t="shared" si="390"/>
        <v>0</v>
      </c>
      <c r="U479" s="80">
        <f t="shared" si="390"/>
        <v>0</v>
      </c>
      <c r="V479" s="81">
        <f t="shared" si="390"/>
        <v>0</v>
      </c>
      <c r="W479" s="82">
        <f t="shared" si="390"/>
        <v>0</v>
      </c>
      <c r="X479" s="83">
        <f t="shared" si="390"/>
        <v>0</v>
      </c>
      <c r="Y479" s="84">
        <f t="shared" si="390"/>
        <v>0</v>
      </c>
      <c r="Z479" s="83">
        <f t="shared" si="390"/>
        <v>0</v>
      </c>
      <c r="AA479" s="84">
        <f t="shared" si="390"/>
        <v>0</v>
      </c>
      <c r="AB479" s="83">
        <f t="shared" si="390"/>
        <v>0</v>
      </c>
      <c r="AC479" s="85">
        <f t="shared" si="390"/>
        <v>0</v>
      </c>
      <c r="AD479" s="86">
        <f t="shared" si="390"/>
        <v>0</v>
      </c>
      <c r="AE479" s="86">
        <f t="shared" si="390"/>
        <v>0</v>
      </c>
      <c r="AF479" s="86">
        <f t="shared" si="390"/>
        <v>0</v>
      </c>
      <c r="AG479" s="86">
        <f t="shared" si="390"/>
        <v>0</v>
      </c>
      <c r="AH479" s="86">
        <f t="shared" si="390"/>
        <v>0</v>
      </c>
      <c r="AI479" s="89">
        <f t="shared" si="390"/>
        <v>0</v>
      </c>
      <c r="AJ479" s="86">
        <f t="shared" si="390"/>
        <v>0</v>
      </c>
      <c r="AK479" s="24">
        <f t="shared" ref="AK479" si="391">SUM(AK480:AK486)</f>
        <v>0</v>
      </c>
      <c r="AL479" s="24">
        <f t="shared" ref="AL479:AN479" si="392">SUM(AL480:AL486)</f>
        <v>0</v>
      </c>
      <c r="AM479" s="24">
        <f t="shared" si="392"/>
        <v>0</v>
      </c>
      <c r="AN479" s="24">
        <f t="shared" si="392"/>
        <v>0</v>
      </c>
      <c r="AO479" s="280">
        <f>VÁHY!$AF$7</f>
        <v>2.5714285714285716</v>
      </c>
      <c r="AP479" s="291">
        <f>VÁHY!$AG$7</f>
        <v>6.7499999999999991</v>
      </c>
      <c r="AQ479" s="299">
        <f>VÁHY!$AH$7</f>
        <v>9.6428571428571406</v>
      </c>
      <c r="AR479" s="307">
        <f>VÁHY!$AI$7</f>
        <v>11.25</v>
      </c>
    </row>
    <row r="480" spans="1:48" ht="21.95" customHeight="1" x14ac:dyDescent="0.2">
      <c r="A480" s="103"/>
      <c r="B480" s="30">
        <v>42996</v>
      </c>
      <c r="C480" s="334"/>
      <c r="D480" s="334"/>
      <c r="E480" s="334"/>
      <c r="F480" s="334"/>
      <c r="G480" s="334"/>
      <c r="H480" s="334"/>
      <c r="I480" s="70">
        <f t="shared" ref="I480:I486" si="393">(K480+L480+M480+N480+O480+P480+R480+S480+T480+U480+V480+W480+AD480+AE480+AG480+(AH480/4)+X480+Y480+Z480+AA480+AB480+AC480)/60</f>
        <v>0</v>
      </c>
      <c r="J480" s="70">
        <f t="shared" ref="J480:J486" si="394">(K480+L480+M480+N480+O480+P480+R480+S480+T480+U480+V480+W480)/60</f>
        <v>0</v>
      </c>
      <c r="K480" s="40"/>
      <c r="L480" s="41"/>
      <c r="M480" s="42"/>
      <c r="N480" s="43"/>
      <c r="O480" s="44"/>
      <c r="P480" s="45"/>
      <c r="Q480" s="131"/>
      <c r="R480" s="46"/>
      <c r="S480" s="47"/>
      <c r="T480" s="48"/>
      <c r="U480" s="49"/>
      <c r="V480" s="50"/>
      <c r="W480" s="51"/>
      <c r="X480" s="52"/>
      <c r="Y480" s="53"/>
      <c r="Z480" s="52"/>
      <c r="AA480" s="53"/>
      <c r="AB480" s="52"/>
      <c r="AC480" s="54"/>
      <c r="AD480" s="25"/>
      <c r="AE480" s="25"/>
      <c r="AF480" s="25"/>
      <c r="AG480" s="25"/>
      <c r="AH480" s="25"/>
      <c r="AI480" s="90"/>
      <c r="AJ480" s="25"/>
      <c r="AK480" s="25"/>
      <c r="AL480" s="25"/>
      <c r="AM480" s="25"/>
      <c r="AN480" s="25"/>
      <c r="AO480" s="286">
        <f t="shared" ref="AO480:AR486" si="395">AS480/60</f>
        <v>0</v>
      </c>
      <c r="AP480" s="294">
        <f t="shared" si="395"/>
        <v>0</v>
      </c>
      <c r="AQ480" s="302">
        <f t="shared" si="395"/>
        <v>0</v>
      </c>
      <c r="AR480" s="310">
        <f t="shared" si="395"/>
        <v>0</v>
      </c>
      <c r="AS480" s="272">
        <f>((((K480*VÁHY!$B$7)+(L480*VÁHY!$C$7)+(M480*VÁHY!$D$7)+(N480*VÁHY!$E$7)+(O480*VÁHY!$F$7)+(P480*VÁHY!$G$7))*VÁHY!$H$7)+((R480*VÁHY!$I$7)+(S480*VÁHY!$J$7)+(T480*VÁHY!$K$7)+(U480*VÁHY!$L$7)+(V480*VÁHY!$M$7)+(W480*VÁHY!$N$7))+(X480*VÁHY!$O$7+Y480*VÁHY!$P$7+Z480*VÁHY!$Q$7+AA480*VÁHY!$R$7+AB480*VÁHY!$S$7+AC480*VÁHY!$T$7)+(AD480*VÁHY!$U$7+AE480*VÁHY!$V$7+AG480*VÁHY!$X$7+AH480*VÁHY!$Y$7))*(1+(AM480*VÁHY!$AD$7))+(AJ480*VÁHY!$AA$7)</f>
        <v>0</v>
      </c>
      <c r="AT480" s="272">
        <f>AS480+AS476+AS475</f>
        <v>0</v>
      </c>
      <c r="AU480" s="272">
        <f>AS480+AS476+AS475+AS474+AS473</f>
        <v>0</v>
      </c>
      <c r="AV480" s="272">
        <f>AS480+AS476+AS475+AS474+AS473+AS472+AS471</f>
        <v>0</v>
      </c>
    </row>
    <row r="481" spans="1:48" ht="21.95" customHeight="1" x14ac:dyDescent="0.2">
      <c r="A481" s="104"/>
      <c r="B481" s="31">
        <v>42997</v>
      </c>
      <c r="C481" s="334"/>
      <c r="D481" s="334"/>
      <c r="E481" s="334"/>
      <c r="F481" s="334"/>
      <c r="G481" s="334"/>
      <c r="H481" s="334"/>
      <c r="I481" s="70">
        <f t="shared" si="393"/>
        <v>0</v>
      </c>
      <c r="J481" s="70">
        <f t="shared" si="394"/>
        <v>0</v>
      </c>
      <c r="K481" s="55"/>
      <c r="L481" s="56"/>
      <c r="M481" s="57"/>
      <c r="N481" s="58"/>
      <c r="O481" s="59"/>
      <c r="P481" s="60"/>
      <c r="Q481" s="132"/>
      <c r="R481" s="61"/>
      <c r="S481" s="62"/>
      <c r="T481" s="63"/>
      <c r="U481" s="64"/>
      <c r="V481" s="65"/>
      <c r="W481" s="66"/>
      <c r="X481" s="67"/>
      <c r="Y481" s="68"/>
      <c r="Z481" s="67"/>
      <c r="AA481" s="68"/>
      <c r="AB481" s="67"/>
      <c r="AC481" s="69"/>
      <c r="AD481" s="26"/>
      <c r="AE481" s="26"/>
      <c r="AF481" s="26"/>
      <c r="AG481" s="26"/>
      <c r="AH481" s="26"/>
      <c r="AI481" s="91"/>
      <c r="AJ481" s="26"/>
      <c r="AK481" s="26"/>
      <c r="AL481" s="26"/>
      <c r="AM481" s="26"/>
      <c r="AN481" s="26"/>
      <c r="AO481" s="286">
        <f t="shared" si="395"/>
        <v>0</v>
      </c>
      <c r="AP481" s="294">
        <f t="shared" si="395"/>
        <v>0</v>
      </c>
      <c r="AQ481" s="302">
        <f t="shared" si="395"/>
        <v>0</v>
      </c>
      <c r="AR481" s="310">
        <f t="shared" si="395"/>
        <v>0</v>
      </c>
      <c r="AS481" s="272">
        <f>((((K481*VÁHY!$B$7)+(L481*VÁHY!$C$7)+(M481*VÁHY!$D$7)+(N481*VÁHY!$E$7)+(O481*VÁHY!$F$7)+(P481*VÁHY!$G$7))*VÁHY!$H$7)+((R481*VÁHY!$I$7)+(S481*VÁHY!$J$7)+(T481*VÁHY!$K$7)+(U481*VÁHY!$L$7)+(V481*VÁHY!$M$7)+(W481*VÁHY!$N$7))+(X481*VÁHY!$O$7+Y481*VÁHY!$P$7+Z481*VÁHY!$Q$7+AA481*VÁHY!$R$7+AB481*VÁHY!$S$7+AC481*VÁHY!$T$7)+(AD481*VÁHY!$U$7+AE481*VÁHY!$V$7+AG481*VÁHY!$X$7+AH481*VÁHY!$Y$7))*(1+(AM481*VÁHY!$AD$7))+(AJ481*VÁHY!$AA$7)</f>
        <v>0</v>
      </c>
      <c r="AT481" s="273">
        <f>AS481+AS480+AS476</f>
        <v>0</v>
      </c>
      <c r="AU481" s="272">
        <f>AS481+AS480+AS476+AS475+AS474</f>
        <v>0</v>
      </c>
      <c r="AV481" s="272">
        <f>AS481+AS480+AS476+AS475+AS474+AS473+AS472</f>
        <v>0</v>
      </c>
    </row>
    <row r="482" spans="1:48" ht="21.95" customHeight="1" x14ac:dyDescent="0.2">
      <c r="A482" s="104"/>
      <c r="B482" s="31">
        <v>42998</v>
      </c>
      <c r="C482" s="334"/>
      <c r="D482" s="334"/>
      <c r="E482" s="334"/>
      <c r="F482" s="334"/>
      <c r="G482" s="334"/>
      <c r="H482" s="334"/>
      <c r="I482" s="70">
        <f t="shared" si="393"/>
        <v>0</v>
      </c>
      <c r="J482" s="70">
        <f t="shared" si="394"/>
        <v>0</v>
      </c>
      <c r="K482" s="55"/>
      <c r="L482" s="56"/>
      <c r="M482" s="57"/>
      <c r="N482" s="58"/>
      <c r="O482" s="59"/>
      <c r="P482" s="60"/>
      <c r="Q482" s="132"/>
      <c r="R482" s="61"/>
      <c r="S482" s="62"/>
      <c r="T482" s="63"/>
      <c r="U482" s="64"/>
      <c r="V482" s="65"/>
      <c r="W482" s="66"/>
      <c r="X482" s="67"/>
      <c r="Y482" s="68"/>
      <c r="Z482" s="67"/>
      <c r="AA482" s="68"/>
      <c r="AB482" s="67"/>
      <c r="AC482" s="69"/>
      <c r="AD482" s="26"/>
      <c r="AE482" s="26"/>
      <c r="AF482" s="26"/>
      <c r="AG482" s="26"/>
      <c r="AH482" s="26"/>
      <c r="AI482" s="91"/>
      <c r="AJ482" s="26"/>
      <c r="AK482" s="26"/>
      <c r="AL482" s="26"/>
      <c r="AM482" s="26"/>
      <c r="AN482" s="26"/>
      <c r="AO482" s="286">
        <f t="shared" si="395"/>
        <v>0</v>
      </c>
      <c r="AP482" s="294">
        <f t="shared" si="395"/>
        <v>0</v>
      </c>
      <c r="AQ482" s="302">
        <f t="shared" si="395"/>
        <v>0</v>
      </c>
      <c r="AR482" s="310">
        <f t="shared" si="395"/>
        <v>0</v>
      </c>
      <c r="AS482" s="272">
        <f>((((K482*VÁHY!$B$7)+(L482*VÁHY!$C$7)+(M482*VÁHY!$D$7)+(N482*VÁHY!$E$7)+(O482*VÁHY!$F$7)+(P482*VÁHY!$G$7))*VÁHY!$H$7)+((R482*VÁHY!$I$7)+(S482*VÁHY!$J$7)+(T482*VÁHY!$K$7)+(U482*VÁHY!$L$7)+(V482*VÁHY!$M$7)+(W482*VÁHY!$N$7))+(X482*VÁHY!$O$7+Y482*VÁHY!$P$7+Z482*VÁHY!$Q$7+AA482*VÁHY!$R$7+AB482*VÁHY!$S$7+AC482*VÁHY!$T$7)+(AD482*VÁHY!$U$7+AE482*VÁHY!$V$7+AG482*VÁHY!$X$7+AH482*VÁHY!$Y$7))*(1+(AM482*VÁHY!$AD$7))+(AJ482*VÁHY!$AA$7)</f>
        <v>0</v>
      </c>
      <c r="AT482" s="273">
        <f>AS482+AS481+AS480</f>
        <v>0</v>
      </c>
      <c r="AU482" s="272">
        <f>AS482+AS481+AS480+AS476+AS475</f>
        <v>0</v>
      </c>
      <c r="AV482" s="272">
        <f>AS482+AS481+AS480+AS476+AS475+AS474+AS473</f>
        <v>0</v>
      </c>
    </row>
    <row r="483" spans="1:48" ht="21.95" customHeight="1" x14ac:dyDescent="0.2">
      <c r="A483" s="104"/>
      <c r="B483" s="30">
        <v>42999</v>
      </c>
      <c r="C483" s="334"/>
      <c r="D483" s="334"/>
      <c r="E483" s="334"/>
      <c r="F483" s="334"/>
      <c r="G483" s="334"/>
      <c r="H483" s="334"/>
      <c r="I483" s="70">
        <f t="shared" si="393"/>
        <v>0</v>
      </c>
      <c r="J483" s="70">
        <f t="shared" si="394"/>
        <v>0</v>
      </c>
      <c r="K483" s="55"/>
      <c r="L483" s="56"/>
      <c r="M483" s="57"/>
      <c r="N483" s="58"/>
      <c r="O483" s="59"/>
      <c r="P483" s="60"/>
      <c r="Q483" s="132"/>
      <c r="R483" s="61"/>
      <c r="S483" s="62"/>
      <c r="T483" s="63"/>
      <c r="U483" s="64"/>
      <c r="V483" s="65"/>
      <c r="W483" s="66"/>
      <c r="X483" s="67"/>
      <c r="Y483" s="68"/>
      <c r="Z483" s="67"/>
      <c r="AA483" s="68"/>
      <c r="AB483" s="67"/>
      <c r="AC483" s="69"/>
      <c r="AD483" s="26"/>
      <c r="AE483" s="26"/>
      <c r="AF483" s="26"/>
      <c r="AG483" s="26"/>
      <c r="AH483" s="26"/>
      <c r="AI483" s="91"/>
      <c r="AJ483" s="26"/>
      <c r="AK483" s="26"/>
      <c r="AL483" s="26"/>
      <c r="AM483" s="26"/>
      <c r="AN483" s="26"/>
      <c r="AO483" s="286">
        <f t="shared" si="395"/>
        <v>0</v>
      </c>
      <c r="AP483" s="294">
        <f t="shared" si="395"/>
        <v>0</v>
      </c>
      <c r="AQ483" s="302">
        <f t="shared" si="395"/>
        <v>0</v>
      </c>
      <c r="AR483" s="310">
        <f t="shared" si="395"/>
        <v>0</v>
      </c>
      <c r="AS483" s="272">
        <f>((((K483*VÁHY!$B$7)+(L483*VÁHY!$C$7)+(M483*VÁHY!$D$7)+(N483*VÁHY!$E$7)+(O483*VÁHY!$F$7)+(P483*VÁHY!$G$7))*VÁHY!$H$7)+((R483*VÁHY!$I$7)+(S483*VÁHY!$J$7)+(T483*VÁHY!$K$7)+(U483*VÁHY!$L$7)+(V483*VÁHY!$M$7)+(W483*VÁHY!$N$7))+(X483*VÁHY!$O$7+Y483*VÁHY!$P$7+Z483*VÁHY!$Q$7+AA483*VÁHY!$R$7+AB483*VÁHY!$S$7+AC483*VÁHY!$T$7)+(AD483*VÁHY!$U$7+AE483*VÁHY!$V$7+AG483*VÁHY!$X$7+AH483*VÁHY!$Y$7))*(1+(AM483*VÁHY!$AD$7))+(AJ483*VÁHY!$AA$7)</f>
        <v>0</v>
      </c>
      <c r="AT483" s="273">
        <f>AS483+AS482+AS481</f>
        <v>0</v>
      </c>
      <c r="AU483" s="272">
        <f>AS483+AS482+AS481+AS480+AS476</f>
        <v>0</v>
      </c>
      <c r="AV483" s="272">
        <f>AS483+AS482+AS481+AS480+AS476+AS475+AS474</f>
        <v>0</v>
      </c>
    </row>
    <row r="484" spans="1:48" ht="21.95" customHeight="1" x14ac:dyDescent="0.2">
      <c r="A484" s="104"/>
      <c r="B484" s="31">
        <v>43000</v>
      </c>
      <c r="C484" s="334"/>
      <c r="D484" s="334"/>
      <c r="E484" s="334"/>
      <c r="F484" s="334"/>
      <c r="G484" s="334"/>
      <c r="H484" s="334"/>
      <c r="I484" s="70">
        <f t="shared" si="393"/>
        <v>0</v>
      </c>
      <c r="J484" s="70">
        <f t="shared" si="394"/>
        <v>0</v>
      </c>
      <c r="K484" s="55"/>
      <c r="L484" s="56"/>
      <c r="M484" s="57"/>
      <c r="N484" s="58"/>
      <c r="O484" s="59"/>
      <c r="P484" s="60"/>
      <c r="Q484" s="132"/>
      <c r="R484" s="61"/>
      <c r="S484" s="62"/>
      <c r="T484" s="63"/>
      <c r="U484" s="64"/>
      <c r="V484" s="65"/>
      <c r="W484" s="66"/>
      <c r="X484" s="67"/>
      <c r="Y484" s="68"/>
      <c r="Z484" s="67"/>
      <c r="AA484" s="68"/>
      <c r="AB484" s="67"/>
      <c r="AC484" s="69"/>
      <c r="AD484" s="26"/>
      <c r="AE484" s="26"/>
      <c r="AF484" s="26"/>
      <c r="AG484" s="26"/>
      <c r="AH484" s="26"/>
      <c r="AI484" s="91"/>
      <c r="AJ484" s="26"/>
      <c r="AK484" s="26"/>
      <c r="AL484" s="26"/>
      <c r="AM484" s="26"/>
      <c r="AN484" s="26"/>
      <c r="AO484" s="286">
        <f t="shared" si="395"/>
        <v>0</v>
      </c>
      <c r="AP484" s="294">
        <f t="shared" si="395"/>
        <v>0</v>
      </c>
      <c r="AQ484" s="302">
        <f t="shared" si="395"/>
        <v>0</v>
      </c>
      <c r="AR484" s="310">
        <f t="shared" si="395"/>
        <v>0</v>
      </c>
      <c r="AS484" s="272">
        <f>((((K484*VÁHY!$B$7)+(L484*VÁHY!$C$7)+(M484*VÁHY!$D$7)+(N484*VÁHY!$E$7)+(O484*VÁHY!$F$7)+(P484*VÁHY!$G$7))*VÁHY!$H$7)+((R484*VÁHY!$I$7)+(S484*VÁHY!$J$7)+(T484*VÁHY!$K$7)+(U484*VÁHY!$L$7)+(V484*VÁHY!$M$7)+(W484*VÁHY!$N$7))+(X484*VÁHY!$O$7+Y484*VÁHY!$P$7+Z484*VÁHY!$Q$7+AA484*VÁHY!$R$7+AB484*VÁHY!$S$7+AC484*VÁHY!$T$7)+(AD484*VÁHY!$U$7+AE484*VÁHY!$V$7+AG484*VÁHY!$X$7+AH484*VÁHY!$Y$7))*(1+(AM484*VÁHY!$AD$7))+(AJ484*VÁHY!$AA$7)</f>
        <v>0</v>
      </c>
      <c r="AT484" s="273">
        <f>AS484+AS483+AS482</f>
        <v>0</v>
      </c>
      <c r="AU484" s="272">
        <f t="shared" ref="AU484:AU486" si="396">AS484+AS483+AS482+AS481+AS480</f>
        <v>0</v>
      </c>
      <c r="AV484" s="272">
        <f>AS484+AS483+AS482+AS481+AS480+AS476+AS475</f>
        <v>0</v>
      </c>
    </row>
    <row r="485" spans="1:48" ht="21.95" customHeight="1" x14ac:dyDescent="0.2">
      <c r="A485" s="104"/>
      <c r="B485" s="31">
        <v>43001</v>
      </c>
      <c r="C485" s="334"/>
      <c r="D485" s="334"/>
      <c r="E485" s="334"/>
      <c r="F485" s="334"/>
      <c r="G485" s="334"/>
      <c r="H485" s="334"/>
      <c r="I485" s="70">
        <f t="shared" si="393"/>
        <v>0</v>
      </c>
      <c r="J485" s="70">
        <f t="shared" si="394"/>
        <v>0</v>
      </c>
      <c r="K485" s="55"/>
      <c r="L485" s="56"/>
      <c r="M485" s="57"/>
      <c r="N485" s="58"/>
      <c r="O485" s="59"/>
      <c r="P485" s="60"/>
      <c r="Q485" s="132"/>
      <c r="R485" s="61"/>
      <c r="S485" s="62"/>
      <c r="T485" s="63"/>
      <c r="U485" s="64"/>
      <c r="V485" s="65"/>
      <c r="W485" s="66"/>
      <c r="X485" s="67"/>
      <c r="Y485" s="68"/>
      <c r="Z485" s="67"/>
      <c r="AA485" s="68"/>
      <c r="AB485" s="67"/>
      <c r="AC485" s="69"/>
      <c r="AD485" s="26"/>
      <c r="AE485" s="26"/>
      <c r="AF485" s="26"/>
      <c r="AG485" s="26"/>
      <c r="AH485" s="26"/>
      <c r="AI485" s="91"/>
      <c r="AJ485" s="26"/>
      <c r="AK485" s="26"/>
      <c r="AL485" s="26"/>
      <c r="AM485" s="26"/>
      <c r="AN485" s="26"/>
      <c r="AO485" s="286">
        <f t="shared" si="395"/>
        <v>0</v>
      </c>
      <c r="AP485" s="294">
        <f t="shared" si="395"/>
        <v>0</v>
      </c>
      <c r="AQ485" s="302">
        <f t="shared" si="395"/>
        <v>0</v>
      </c>
      <c r="AR485" s="310">
        <f t="shared" si="395"/>
        <v>0</v>
      </c>
      <c r="AS485" s="272">
        <f>((((K485*VÁHY!$B$7)+(L485*VÁHY!$C$7)+(M485*VÁHY!$D$7)+(N485*VÁHY!$E$7)+(O485*VÁHY!$F$7)+(P485*VÁHY!$G$7))*VÁHY!$H$7)+((R485*VÁHY!$I$7)+(S485*VÁHY!$J$7)+(T485*VÁHY!$K$7)+(U485*VÁHY!$L$7)+(V485*VÁHY!$M$7)+(W485*VÁHY!$N$7))+(X485*VÁHY!$O$7+Y485*VÁHY!$P$7+Z485*VÁHY!$Q$7+AA485*VÁHY!$R$7+AB485*VÁHY!$S$7+AC485*VÁHY!$T$7)+(AD485*VÁHY!$U$7+AE485*VÁHY!$V$7+AG485*VÁHY!$X$7+AH485*VÁHY!$Y$7))*(1+(AM485*VÁHY!$AD$7))+(AJ485*VÁHY!$AA$7)</f>
        <v>0</v>
      </c>
      <c r="AT485" s="273">
        <f>AS485+AS484+AS483</f>
        <v>0</v>
      </c>
      <c r="AU485" s="272">
        <f t="shared" si="396"/>
        <v>0</v>
      </c>
      <c r="AV485" s="272">
        <f>AS485+AS484+AS483+AS482+AS481+AS480+AS476</f>
        <v>0</v>
      </c>
    </row>
    <row r="486" spans="1:48" ht="21.95" customHeight="1" thickBot="1" x14ac:dyDescent="0.25">
      <c r="A486" s="104"/>
      <c r="B486" s="30">
        <v>43002</v>
      </c>
      <c r="C486" s="335"/>
      <c r="D486" s="335"/>
      <c r="E486" s="335"/>
      <c r="F486" s="334"/>
      <c r="G486" s="334"/>
      <c r="H486" s="334"/>
      <c r="I486" s="70">
        <f t="shared" si="393"/>
        <v>0</v>
      </c>
      <c r="J486" s="70">
        <f t="shared" si="394"/>
        <v>0</v>
      </c>
      <c r="K486" s="55"/>
      <c r="L486" s="56"/>
      <c r="M486" s="57"/>
      <c r="N486" s="58"/>
      <c r="O486" s="59"/>
      <c r="P486" s="60"/>
      <c r="Q486" s="132"/>
      <c r="R486" s="61"/>
      <c r="S486" s="62"/>
      <c r="T486" s="63"/>
      <c r="U486" s="64"/>
      <c r="V486" s="65"/>
      <c r="W486" s="66"/>
      <c r="X486" s="67"/>
      <c r="Y486" s="68"/>
      <c r="Z486" s="67"/>
      <c r="AA486" s="68"/>
      <c r="AB486" s="67"/>
      <c r="AC486" s="69"/>
      <c r="AD486" s="26"/>
      <c r="AE486" s="26"/>
      <c r="AF486" s="26"/>
      <c r="AG486" s="26"/>
      <c r="AH486" s="26"/>
      <c r="AI486" s="91"/>
      <c r="AJ486" s="26"/>
      <c r="AK486" s="26"/>
      <c r="AL486" s="26"/>
      <c r="AM486" s="26"/>
      <c r="AN486" s="26"/>
      <c r="AO486" s="286">
        <f t="shared" si="395"/>
        <v>0</v>
      </c>
      <c r="AP486" s="294">
        <f t="shared" si="395"/>
        <v>0</v>
      </c>
      <c r="AQ486" s="302">
        <f t="shared" si="395"/>
        <v>0</v>
      </c>
      <c r="AR486" s="310">
        <f t="shared" si="395"/>
        <v>0</v>
      </c>
      <c r="AS486" s="272">
        <f>((((K486*VÁHY!$B$7)+(L486*VÁHY!$C$7)+(M486*VÁHY!$D$7)+(N486*VÁHY!$E$7)+(O486*VÁHY!$F$7)+(P486*VÁHY!$G$7))*VÁHY!$H$7)+((R486*VÁHY!$I$7)+(S486*VÁHY!$J$7)+(T486*VÁHY!$K$7)+(U486*VÁHY!$L$7)+(V486*VÁHY!$M$7)+(W486*VÁHY!$N$7))+(X486*VÁHY!$O$7+Y486*VÁHY!$P$7+Z486*VÁHY!$Q$7+AA486*VÁHY!$R$7+AB486*VÁHY!$S$7+AC486*VÁHY!$T$7)+(AD486*VÁHY!$U$7+AE486*VÁHY!$V$7+AG486*VÁHY!$X$7+AH486*VÁHY!$Y$7))*(1+(AM486*VÁHY!$AD$7))+(AJ486*VÁHY!$AA$7)</f>
        <v>0</v>
      </c>
      <c r="AT486" s="273">
        <f>AS486+AS485+AS484</f>
        <v>0</v>
      </c>
      <c r="AU486" s="272">
        <f t="shared" si="396"/>
        <v>0</v>
      </c>
      <c r="AV486" s="272">
        <f t="shared" ref="AV486" si="397">AS486+AS485+AS484+AS483+AS482+AS481+AS480</f>
        <v>0</v>
      </c>
    </row>
    <row r="487" spans="1:48" ht="14.25" thickTop="1" thickBot="1" x14ac:dyDescent="0.25">
      <c r="A487" s="105"/>
      <c r="B487" s="106"/>
      <c r="C487" s="114" t="e">
        <f>(L479+M479+N479+S479+T479+U479)/J479</f>
        <v>#DIV/0!</v>
      </c>
      <c r="D487" s="107" t="e">
        <f>(O479+P479+V479+W479+Y479+AA479)/(K479+L479+M479+N479+O479+P479+R479+S479+T479+U479+V479+W479+X479+Y479+Z479+AA479+AB479+AC479)</f>
        <v>#DIV/0!</v>
      </c>
      <c r="E487" s="108" t="e">
        <f>(K479+L479+M479+N479+O479+P479)/J479</f>
        <v>#DIV/0!</v>
      </c>
      <c r="F487" s="109" t="e">
        <f>1-J479/I479</f>
        <v>#DIV/0!</v>
      </c>
      <c r="G487" s="125" t="e">
        <f>Q479/J479</f>
        <v>#DIV/0!</v>
      </c>
      <c r="H487" s="127">
        <f>I479/(MAKROPLAN!E50)</f>
        <v>0</v>
      </c>
      <c r="I487" s="110"/>
      <c r="J487" s="111"/>
      <c r="K487" s="111"/>
      <c r="L487" s="111"/>
      <c r="M487" s="111"/>
      <c r="N487" s="111"/>
      <c r="O487" s="110"/>
      <c r="P487" s="111"/>
      <c r="Q487" s="111"/>
      <c r="R487" s="111"/>
      <c r="S487" s="111"/>
      <c r="T487" s="111"/>
      <c r="U487" s="111"/>
      <c r="V487" s="110"/>
      <c r="W487" s="111"/>
      <c r="X487" s="111"/>
      <c r="Y487" s="111"/>
      <c r="Z487" s="111"/>
      <c r="AA487" s="111"/>
      <c r="AB487" s="110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1"/>
      <c r="AM487" s="111"/>
    </row>
    <row r="488" spans="1:48" ht="13.5" thickTop="1" x14ac:dyDescent="0.2">
      <c r="A488" s="112"/>
      <c r="B488" s="106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  <c r="AA488" s="113"/>
      <c r="AB488" s="113"/>
      <c r="AC488" s="113"/>
      <c r="AD488" s="113"/>
      <c r="AE488" s="113"/>
      <c r="AF488" s="113"/>
      <c r="AG488" s="113"/>
      <c r="AH488" s="113"/>
      <c r="AI488" s="113"/>
      <c r="AJ488" s="113"/>
      <c r="AK488" s="113"/>
      <c r="AL488" s="113"/>
      <c r="AM488" s="113"/>
    </row>
    <row r="489" spans="1:48" ht="20.25" x14ac:dyDescent="0.2">
      <c r="A489" s="100"/>
      <c r="B489" s="12"/>
      <c r="C489" s="355" t="s">
        <v>146</v>
      </c>
      <c r="D489" s="355"/>
      <c r="E489" s="355"/>
      <c r="F489" s="355" t="s">
        <v>73</v>
      </c>
      <c r="G489" s="355"/>
      <c r="H489" s="355"/>
      <c r="I489" s="70">
        <f>(K489+L489+M489+N489+O489+P489+R489+S489+T489+U489+V489+W489+AD489+AE489+AG489+(AH489/4)+X489+Y489+Z489+AA489+AB489+AC489)</f>
        <v>0</v>
      </c>
      <c r="J489" s="70">
        <f>(K489+L489+M489+N489+O489+P489+R489+S489+T489+U489+V489+W489)</f>
        <v>0</v>
      </c>
      <c r="K489" s="71">
        <f t="shared" ref="K489:AJ489" si="398">SUM(K490:K496)/60</f>
        <v>0</v>
      </c>
      <c r="L489" s="72">
        <f t="shared" si="398"/>
        <v>0</v>
      </c>
      <c r="M489" s="73">
        <f t="shared" si="398"/>
        <v>0</v>
      </c>
      <c r="N489" s="74">
        <f t="shared" si="398"/>
        <v>0</v>
      </c>
      <c r="O489" s="75">
        <f t="shared" si="398"/>
        <v>0</v>
      </c>
      <c r="P489" s="76">
        <f t="shared" si="398"/>
        <v>0</v>
      </c>
      <c r="Q489" s="130">
        <f t="shared" si="398"/>
        <v>0</v>
      </c>
      <c r="R489" s="77">
        <f t="shared" si="398"/>
        <v>0</v>
      </c>
      <c r="S489" s="78">
        <f t="shared" si="398"/>
        <v>0</v>
      </c>
      <c r="T489" s="79">
        <f t="shared" si="398"/>
        <v>0</v>
      </c>
      <c r="U489" s="80">
        <f t="shared" si="398"/>
        <v>0</v>
      </c>
      <c r="V489" s="81">
        <f t="shared" si="398"/>
        <v>0</v>
      </c>
      <c r="W489" s="82">
        <f t="shared" si="398"/>
        <v>0</v>
      </c>
      <c r="X489" s="83">
        <f t="shared" si="398"/>
        <v>0</v>
      </c>
      <c r="Y489" s="84">
        <f t="shared" si="398"/>
        <v>0</v>
      </c>
      <c r="Z489" s="83">
        <f t="shared" si="398"/>
        <v>0</v>
      </c>
      <c r="AA489" s="84">
        <f t="shared" si="398"/>
        <v>0</v>
      </c>
      <c r="AB489" s="83">
        <f t="shared" si="398"/>
        <v>0</v>
      </c>
      <c r="AC489" s="85">
        <f t="shared" si="398"/>
        <v>0</v>
      </c>
      <c r="AD489" s="86">
        <f t="shared" si="398"/>
        <v>0</v>
      </c>
      <c r="AE489" s="86">
        <f t="shared" si="398"/>
        <v>0</v>
      </c>
      <c r="AF489" s="86">
        <f t="shared" si="398"/>
        <v>0</v>
      </c>
      <c r="AG489" s="86">
        <f t="shared" si="398"/>
        <v>0</v>
      </c>
      <c r="AH489" s="86">
        <f t="shared" si="398"/>
        <v>0</v>
      </c>
      <c r="AI489" s="89">
        <f t="shared" si="398"/>
        <v>0</v>
      </c>
      <c r="AJ489" s="86">
        <f t="shared" si="398"/>
        <v>0</v>
      </c>
      <c r="AK489" s="24">
        <f t="shared" ref="AK489" si="399">SUM(AK490:AK496)</f>
        <v>0</v>
      </c>
      <c r="AL489" s="24">
        <f t="shared" ref="AL489:AN489" si="400">SUM(AL490:AL496)</f>
        <v>0</v>
      </c>
      <c r="AM489" s="24">
        <f t="shared" si="400"/>
        <v>0</v>
      </c>
      <c r="AN489" s="24">
        <f t="shared" si="400"/>
        <v>0</v>
      </c>
      <c r="AO489" s="280">
        <f>VÁHY!$AF$7</f>
        <v>2.5714285714285716</v>
      </c>
      <c r="AP489" s="291">
        <f>VÁHY!$AG$7</f>
        <v>6.7499999999999991</v>
      </c>
      <c r="AQ489" s="299">
        <f>VÁHY!$AH$7</f>
        <v>9.6428571428571406</v>
      </c>
      <c r="AR489" s="307">
        <f>VÁHY!$AI$7</f>
        <v>11.25</v>
      </c>
    </row>
    <row r="490" spans="1:48" ht="21.95" customHeight="1" x14ac:dyDescent="0.2">
      <c r="A490" s="103"/>
      <c r="B490" s="30">
        <v>43003</v>
      </c>
      <c r="C490" s="334"/>
      <c r="D490" s="334"/>
      <c r="E490" s="334"/>
      <c r="F490" s="334"/>
      <c r="G490" s="334"/>
      <c r="H490" s="334"/>
      <c r="I490" s="70">
        <f t="shared" ref="I490:I496" si="401">(K490+L490+M490+N490+O490+P490+R490+S490+T490+U490+V490+W490+AD490+AE490+AG490+(AH490/4)+X490+Y490+Z490+AA490+AB490+AC490)/60</f>
        <v>0</v>
      </c>
      <c r="J490" s="70">
        <f t="shared" ref="J490:J496" si="402">(K490+L490+M490+N490+O490+P490+R490+S490+T490+U490+V490+W490)/60</f>
        <v>0</v>
      </c>
      <c r="K490" s="40"/>
      <c r="L490" s="41"/>
      <c r="M490" s="42"/>
      <c r="N490" s="43"/>
      <c r="O490" s="44"/>
      <c r="P490" s="45"/>
      <c r="Q490" s="131"/>
      <c r="R490" s="46"/>
      <c r="S490" s="47"/>
      <c r="T490" s="48"/>
      <c r="U490" s="49"/>
      <c r="V490" s="50"/>
      <c r="W490" s="51"/>
      <c r="X490" s="52"/>
      <c r="Y490" s="53"/>
      <c r="Z490" s="52"/>
      <c r="AA490" s="53"/>
      <c r="AB490" s="52"/>
      <c r="AC490" s="54"/>
      <c r="AD490" s="25"/>
      <c r="AE490" s="25"/>
      <c r="AF490" s="25"/>
      <c r="AG490" s="25"/>
      <c r="AH490" s="25"/>
      <c r="AI490" s="90"/>
      <c r="AJ490" s="25"/>
      <c r="AK490" s="25"/>
      <c r="AL490" s="25"/>
      <c r="AM490" s="25"/>
      <c r="AN490" s="25"/>
      <c r="AO490" s="286">
        <f t="shared" ref="AO490:AR496" si="403">AS490/60</f>
        <v>0</v>
      </c>
      <c r="AP490" s="294">
        <f t="shared" si="403"/>
        <v>0</v>
      </c>
      <c r="AQ490" s="302">
        <f t="shared" si="403"/>
        <v>0</v>
      </c>
      <c r="AR490" s="310">
        <f t="shared" si="403"/>
        <v>0</v>
      </c>
      <c r="AS490" s="272">
        <f>((((K490*VÁHY!$B$7)+(L490*VÁHY!$C$7)+(M490*VÁHY!$D$7)+(N490*VÁHY!$E$7)+(O490*VÁHY!$F$7)+(P490*VÁHY!$G$7))*VÁHY!$H$7)+((R490*VÁHY!$I$7)+(S490*VÁHY!$J$7)+(T490*VÁHY!$K$7)+(U490*VÁHY!$L$7)+(V490*VÁHY!$M$7)+(W490*VÁHY!$N$7))+(X490*VÁHY!$O$7+Y490*VÁHY!$P$7+Z490*VÁHY!$Q$7+AA490*VÁHY!$R$7+AB490*VÁHY!$S$7+AC490*VÁHY!$T$7)+(AD490*VÁHY!$U$7+AE490*VÁHY!$V$7+AG490*VÁHY!$X$7+AH490*VÁHY!$Y$7))*(1+(AM490*VÁHY!$AD$7))+(AJ490*VÁHY!$AA$7)</f>
        <v>0</v>
      </c>
      <c r="AT490" s="272">
        <f>AS490+AS486+AS485</f>
        <v>0</v>
      </c>
      <c r="AU490" s="272">
        <f>AS490+AS486+AS485+AS484+AS483</f>
        <v>0</v>
      </c>
      <c r="AV490" s="272">
        <f>AS490+AS486+AS485+AS484+AS483+AS482+AS481</f>
        <v>0</v>
      </c>
    </row>
    <row r="491" spans="1:48" ht="21.95" customHeight="1" x14ac:dyDescent="0.2">
      <c r="A491" s="104"/>
      <c r="B491" s="31">
        <v>43004</v>
      </c>
      <c r="C491" s="334"/>
      <c r="D491" s="334"/>
      <c r="E491" s="334"/>
      <c r="F491" s="334"/>
      <c r="G491" s="334"/>
      <c r="H491" s="334"/>
      <c r="I491" s="70">
        <f t="shared" si="401"/>
        <v>0</v>
      </c>
      <c r="J491" s="70">
        <f t="shared" si="402"/>
        <v>0</v>
      </c>
      <c r="K491" s="55"/>
      <c r="L491" s="56"/>
      <c r="M491" s="57"/>
      <c r="N491" s="58"/>
      <c r="O491" s="59"/>
      <c r="P491" s="60"/>
      <c r="Q491" s="132"/>
      <c r="R491" s="61"/>
      <c r="S491" s="62"/>
      <c r="T491" s="63"/>
      <c r="U491" s="64"/>
      <c r="V491" s="65"/>
      <c r="W491" s="66"/>
      <c r="X491" s="67"/>
      <c r="Y491" s="68"/>
      <c r="Z491" s="67"/>
      <c r="AA491" s="68"/>
      <c r="AB491" s="67"/>
      <c r="AC491" s="69"/>
      <c r="AD491" s="26"/>
      <c r="AE491" s="26"/>
      <c r="AF491" s="26"/>
      <c r="AG491" s="26"/>
      <c r="AH491" s="26"/>
      <c r="AI491" s="91"/>
      <c r="AJ491" s="26"/>
      <c r="AK491" s="26"/>
      <c r="AL491" s="26"/>
      <c r="AM491" s="26"/>
      <c r="AN491" s="26"/>
      <c r="AO491" s="286">
        <f t="shared" si="403"/>
        <v>0</v>
      </c>
      <c r="AP491" s="294">
        <f t="shared" si="403"/>
        <v>0</v>
      </c>
      <c r="AQ491" s="302">
        <f t="shared" si="403"/>
        <v>0</v>
      </c>
      <c r="AR491" s="310">
        <f t="shared" si="403"/>
        <v>0</v>
      </c>
      <c r="AS491" s="272">
        <f>((((K491*VÁHY!$B$7)+(L491*VÁHY!$C$7)+(M491*VÁHY!$D$7)+(N491*VÁHY!$E$7)+(O491*VÁHY!$F$7)+(P491*VÁHY!$G$7))*VÁHY!$H$7)+((R491*VÁHY!$I$7)+(S491*VÁHY!$J$7)+(T491*VÁHY!$K$7)+(U491*VÁHY!$L$7)+(V491*VÁHY!$M$7)+(W491*VÁHY!$N$7))+(X491*VÁHY!$O$7+Y491*VÁHY!$P$7+Z491*VÁHY!$Q$7+AA491*VÁHY!$R$7+AB491*VÁHY!$S$7+AC491*VÁHY!$T$7)+(AD491*VÁHY!$U$7+AE491*VÁHY!$V$7+AG491*VÁHY!$X$7+AH491*VÁHY!$Y$7))*(1+(AM491*VÁHY!$AD$7))+(AJ491*VÁHY!$AA$7)</f>
        <v>0</v>
      </c>
      <c r="AT491" s="273">
        <f>AS491+AS490+AS486</f>
        <v>0</v>
      </c>
      <c r="AU491" s="272">
        <f>AS491+AS490+AS486+AS485+AS484</f>
        <v>0</v>
      </c>
      <c r="AV491" s="272">
        <f>AS491+AS490+AS486+AS485+AS484+AS483+AS482</f>
        <v>0</v>
      </c>
    </row>
    <row r="492" spans="1:48" ht="21.95" customHeight="1" x14ac:dyDescent="0.2">
      <c r="A492" s="104"/>
      <c r="B492" s="31">
        <v>43005</v>
      </c>
      <c r="C492" s="334"/>
      <c r="D492" s="334"/>
      <c r="E492" s="334"/>
      <c r="F492" s="334"/>
      <c r="G492" s="334"/>
      <c r="H492" s="334"/>
      <c r="I492" s="70">
        <f t="shared" si="401"/>
        <v>0</v>
      </c>
      <c r="J492" s="70">
        <f t="shared" si="402"/>
        <v>0</v>
      </c>
      <c r="K492" s="55"/>
      <c r="L492" s="56"/>
      <c r="M492" s="57"/>
      <c r="N492" s="58"/>
      <c r="O492" s="59"/>
      <c r="P492" s="60"/>
      <c r="Q492" s="132"/>
      <c r="R492" s="61"/>
      <c r="S492" s="62"/>
      <c r="T492" s="63"/>
      <c r="U492" s="64"/>
      <c r="V492" s="65"/>
      <c r="W492" s="66"/>
      <c r="X492" s="67"/>
      <c r="Y492" s="68"/>
      <c r="Z492" s="67"/>
      <c r="AA492" s="68"/>
      <c r="AB492" s="67"/>
      <c r="AC492" s="69"/>
      <c r="AD492" s="26"/>
      <c r="AE492" s="26"/>
      <c r="AF492" s="26"/>
      <c r="AG492" s="26"/>
      <c r="AH492" s="26"/>
      <c r="AI492" s="91"/>
      <c r="AJ492" s="26"/>
      <c r="AK492" s="26"/>
      <c r="AL492" s="26"/>
      <c r="AM492" s="26"/>
      <c r="AN492" s="26"/>
      <c r="AO492" s="286">
        <f t="shared" si="403"/>
        <v>0</v>
      </c>
      <c r="AP492" s="294">
        <f t="shared" si="403"/>
        <v>0</v>
      </c>
      <c r="AQ492" s="302">
        <f t="shared" si="403"/>
        <v>0</v>
      </c>
      <c r="AR492" s="310">
        <f t="shared" si="403"/>
        <v>0</v>
      </c>
      <c r="AS492" s="272">
        <f>((((K492*VÁHY!$B$7)+(L492*VÁHY!$C$7)+(M492*VÁHY!$D$7)+(N492*VÁHY!$E$7)+(O492*VÁHY!$F$7)+(P492*VÁHY!$G$7))*VÁHY!$H$7)+((R492*VÁHY!$I$7)+(S492*VÁHY!$J$7)+(T492*VÁHY!$K$7)+(U492*VÁHY!$L$7)+(V492*VÁHY!$M$7)+(W492*VÁHY!$N$7))+(X492*VÁHY!$O$7+Y492*VÁHY!$P$7+Z492*VÁHY!$Q$7+AA492*VÁHY!$R$7+AB492*VÁHY!$S$7+AC492*VÁHY!$T$7)+(AD492*VÁHY!$U$7+AE492*VÁHY!$V$7+AG492*VÁHY!$X$7+AH492*VÁHY!$Y$7))*(1+(AM492*VÁHY!$AD$7))+(AJ492*VÁHY!$AA$7)</f>
        <v>0</v>
      </c>
      <c r="AT492" s="273">
        <f>AS492+AS491+AS490</f>
        <v>0</v>
      </c>
      <c r="AU492" s="272">
        <f>AS492+AS491+AS490+AS486+AS485</f>
        <v>0</v>
      </c>
      <c r="AV492" s="272">
        <f>AS492+AS491+AS490+AS486+AS485+AS484+AS483</f>
        <v>0</v>
      </c>
    </row>
    <row r="493" spans="1:48" ht="21.95" customHeight="1" x14ac:dyDescent="0.2">
      <c r="A493" s="104"/>
      <c r="B493" s="30">
        <v>43006</v>
      </c>
      <c r="C493" s="334"/>
      <c r="D493" s="334"/>
      <c r="E493" s="334"/>
      <c r="F493" s="334"/>
      <c r="G493" s="334"/>
      <c r="H493" s="334"/>
      <c r="I493" s="70">
        <f t="shared" si="401"/>
        <v>0</v>
      </c>
      <c r="J493" s="70">
        <f t="shared" si="402"/>
        <v>0</v>
      </c>
      <c r="K493" s="55"/>
      <c r="L493" s="56"/>
      <c r="M493" s="57"/>
      <c r="N493" s="58"/>
      <c r="O493" s="59"/>
      <c r="P493" s="60"/>
      <c r="Q493" s="132"/>
      <c r="R493" s="61"/>
      <c r="S493" s="62"/>
      <c r="T493" s="63"/>
      <c r="U493" s="64"/>
      <c r="V493" s="65"/>
      <c r="W493" s="66"/>
      <c r="X493" s="67"/>
      <c r="Y493" s="68"/>
      <c r="Z493" s="67"/>
      <c r="AA493" s="68"/>
      <c r="AB493" s="67"/>
      <c r="AC493" s="69"/>
      <c r="AD493" s="26"/>
      <c r="AE493" s="26"/>
      <c r="AF493" s="26"/>
      <c r="AG493" s="26"/>
      <c r="AH493" s="26"/>
      <c r="AI493" s="91"/>
      <c r="AJ493" s="26"/>
      <c r="AK493" s="26"/>
      <c r="AL493" s="26"/>
      <c r="AM493" s="26"/>
      <c r="AN493" s="26"/>
      <c r="AO493" s="286">
        <f t="shared" si="403"/>
        <v>0</v>
      </c>
      <c r="AP493" s="294">
        <f t="shared" si="403"/>
        <v>0</v>
      </c>
      <c r="AQ493" s="302">
        <f t="shared" si="403"/>
        <v>0</v>
      </c>
      <c r="AR493" s="310">
        <f t="shared" si="403"/>
        <v>0</v>
      </c>
      <c r="AS493" s="272">
        <f>((((K493*VÁHY!$B$7)+(L493*VÁHY!$C$7)+(M493*VÁHY!$D$7)+(N493*VÁHY!$E$7)+(O493*VÁHY!$F$7)+(P493*VÁHY!$G$7))*VÁHY!$H$7)+((R493*VÁHY!$I$7)+(S493*VÁHY!$J$7)+(T493*VÁHY!$K$7)+(U493*VÁHY!$L$7)+(V493*VÁHY!$M$7)+(W493*VÁHY!$N$7))+(X493*VÁHY!$O$7+Y493*VÁHY!$P$7+Z493*VÁHY!$Q$7+AA493*VÁHY!$R$7+AB493*VÁHY!$S$7+AC493*VÁHY!$T$7)+(AD493*VÁHY!$U$7+AE493*VÁHY!$V$7+AG493*VÁHY!$X$7+AH493*VÁHY!$Y$7))*(1+(AM493*VÁHY!$AD$7))+(AJ493*VÁHY!$AA$7)</f>
        <v>0</v>
      </c>
      <c r="AT493" s="273">
        <f>AS493+AS492+AS491</f>
        <v>0</v>
      </c>
      <c r="AU493" s="272">
        <f>AS493+AS492+AS491+AS490+AS486</f>
        <v>0</v>
      </c>
      <c r="AV493" s="272">
        <f>AS493+AS492+AS491+AS490+AS486+AS485+AS484</f>
        <v>0</v>
      </c>
    </row>
    <row r="494" spans="1:48" ht="21.95" customHeight="1" x14ac:dyDescent="0.2">
      <c r="A494" s="104"/>
      <c r="B494" s="31">
        <v>43007</v>
      </c>
      <c r="C494" s="334"/>
      <c r="D494" s="334"/>
      <c r="E494" s="334"/>
      <c r="F494" s="334"/>
      <c r="G494" s="334"/>
      <c r="H494" s="334"/>
      <c r="I494" s="70">
        <f t="shared" si="401"/>
        <v>0</v>
      </c>
      <c r="J494" s="70">
        <f t="shared" si="402"/>
        <v>0</v>
      </c>
      <c r="K494" s="55"/>
      <c r="L494" s="56"/>
      <c r="M494" s="57"/>
      <c r="N494" s="58"/>
      <c r="O494" s="59"/>
      <c r="P494" s="60"/>
      <c r="Q494" s="132"/>
      <c r="R494" s="61"/>
      <c r="S494" s="62"/>
      <c r="T494" s="63"/>
      <c r="U494" s="64"/>
      <c r="V494" s="65"/>
      <c r="W494" s="66"/>
      <c r="X494" s="67"/>
      <c r="Y494" s="68"/>
      <c r="Z494" s="67"/>
      <c r="AA494" s="68"/>
      <c r="AB494" s="67"/>
      <c r="AC494" s="69"/>
      <c r="AD494" s="26"/>
      <c r="AE494" s="26"/>
      <c r="AF494" s="26"/>
      <c r="AG494" s="26"/>
      <c r="AH494" s="26"/>
      <c r="AI494" s="91"/>
      <c r="AJ494" s="26"/>
      <c r="AK494" s="26"/>
      <c r="AL494" s="26"/>
      <c r="AM494" s="26"/>
      <c r="AN494" s="26"/>
      <c r="AO494" s="286">
        <f t="shared" si="403"/>
        <v>0</v>
      </c>
      <c r="AP494" s="294">
        <f t="shared" si="403"/>
        <v>0</v>
      </c>
      <c r="AQ494" s="302">
        <f t="shared" si="403"/>
        <v>0</v>
      </c>
      <c r="AR494" s="310">
        <f t="shared" si="403"/>
        <v>0</v>
      </c>
      <c r="AS494" s="272">
        <f>((((K494*VÁHY!$B$7)+(L494*VÁHY!$C$7)+(M494*VÁHY!$D$7)+(N494*VÁHY!$E$7)+(O494*VÁHY!$F$7)+(P494*VÁHY!$G$7))*VÁHY!$H$7)+((R494*VÁHY!$I$7)+(S494*VÁHY!$J$7)+(T494*VÁHY!$K$7)+(U494*VÁHY!$L$7)+(V494*VÁHY!$M$7)+(W494*VÁHY!$N$7))+(X494*VÁHY!$O$7+Y494*VÁHY!$P$7+Z494*VÁHY!$Q$7+AA494*VÁHY!$R$7+AB494*VÁHY!$S$7+AC494*VÁHY!$T$7)+(AD494*VÁHY!$U$7+AE494*VÁHY!$V$7+AG494*VÁHY!$X$7+AH494*VÁHY!$Y$7))*(1+(AM494*VÁHY!$AD$7))+(AJ494*VÁHY!$AA$7)</f>
        <v>0</v>
      </c>
      <c r="AT494" s="273">
        <f>AS494+AS493+AS492</f>
        <v>0</v>
      </c>
      <c r="AU494" s="272">
        <f t="shared" ref="AU494:AU496" si="404">AS494+AS493+AS492+AS491+AS490</f>
        <v>0</v>
      </c>
      <c r="AV494" s="272">
        <f>AS494+AS493+AS492+AS491+AS490+AS486+AS485</f>
        <v>0</v>
      </c>
    </row>
    <row r="495" spans="1:48" ht="21.95" customHeight="1" x14ac:dyDescent="0.2">
      <c r="A495" s="104"/>
      <c r="B495" s="31">
        <v>43008</v>
      </c>
      <c r="C495" s="334"/>
      <c r="D495" s="334"/>
      <c r="E495" s="334"/>
      <c r="F495" s="334"/>
      <c r="G495" s="334"/>
      <c r="H495" s="334"/>
      <c r="I495" s="70">
        <f t="shared" si="401"/>
        <v>0</v>
      </c>
      <c r="J495" s="70">
        <f t="shared" si="402"/>
        <v>0</v>
      </c>
      <c r="K495" s="55"/>
      <c r="L495" s="56"/>
      <c r="M495" s="57"/>
      <c r="N495" s="58"/>
      <c r="O495" s="59"/>
      <c r="P495" s="60"/>
      <c r="Q495" s="132"/>
      <c r="R495" s="61"/>
      <c r="S495" s="62"/>
      <c r="T495" s="63"/>
      <c r="U495" s="64"/>
      <c r="V495" s="65"/>
      <c r="W495" s="66"/>
      <c r="X495" s="67"/>
      <c r="Y495" s="68"/>
      <c r="Z495" s="67"/>
      <c r="AA495" s="68"/>
      <c r="AB495" s="67"/>
      <c r="AC495" s="69"/>
      <c r="AD495" s="26"/>
      <c r="AE495" s="26"/>
      <c r="AF495" s="26"/>
      <c r="AG495" s="26"/>
      <c r="AH495" s="26"/>
      <c r="AI495" s="91"/>
      <c r="AJ495" s="26"/>
      <c r="AK495" s="26"/>
      <c r="AL495" s="26"/>
      <c r="AM495" s="26"/>
      <c r="AN495" s="26"/>
      <c r="AO495" s="286">
        <f t="shared" si="403"/>
        <v>0</v>
      </c>
      <c r="AP495" s="294">
        <f t="shared" si="403"/>
        <v>0</v>
      </c>
      <c r="AQ495" s="302">
        <f t="shared" si="403"/>
        <v>0</v>
      </c>
      <c r="AR495" s="310">
        <f t="shared" si="403"/>
        <v>0</v>
      </c>
      <c r="AS495" s="272">
        <f>((((K495*VÁHY!$B$7)+(L495*VÁHY!$C$7)+(M495*VÁHY!$D$7)+(N495*VÁHY!$E$7)+(O495*VÁHY!$F$7)+(P495*VÁHY!$G$7))*VÁHY!$H$7)+((R495*VÁHY!$I$7)+(S495*VÁHY!$J$7)+(T495*VÁHY!$K$7)+(U495*VÁHY!$L$7)+(V495*VÁHY!$M$7)+(W495*VÁHY!$N$7))+(X495*VÁHY!$O$7+Y495*VÁHY!$P$7+Z495*VÁHY!$Q$7+AA495*VÁHY!$R$7+AB495*VÁHY!$S$7+AC495*VÁHY!$T$7)+(AD495*VÁHY!$U$7+AE495*VÁHY!$V$7+AG495*VÁHY!$X$7+AH495*VÁHY!$Y$7))*(1+(AM495*VÁHY!$AD$7))+(AJ495*VÁHY!$AA$7)</f>
        <v>0</v>
      </c>
      <c r="AT495" s="273">
        <f>AS495+AS494+AS493</f>
        <v>0</v>
      </c>
      <c r="AU495" s="272">
        <f t="shared" si="404"/>
        <v>0</v>
      </c>
      <c r="AV495" s="272">
        <f>AS495+AS494+AS493+AS492+AS491+AS490+AS486</f>
        <v>0</v>
      </c>
    </row>
    <row r="496" spans="1:48" ht="21.95" customHeight="1" thickBot="1" x14ac:dyDescent="0.25">
      <c r="A496" s="104"/>
      <c r="B496" s="30">
        <v>43009</v>
      </c>
      <c r="C496" s="335"/>
      <c r="D496" s="335"/>
      <c r="E496" s="335"/>
      <c r="F496" s="334"/>
      <c r="G496" s="334"/>
      <c r="H496" s="334"/>
      <c r="I496" s="70">
        <f t="shared" si="401"/>
        <v>0</v>
      </c>
      <c r="J496" s="70">
        <f t="shared" si="402"/>
        <v>0</v>
      </c>
      <c r="K496" s="55"/>
      <c r="L496" s="56"/>
      <c r="M496" s="57"/>
      <c r="N496" s="58"/>
      <c r="O496" s="59"/>
      <c r="P496" s="60"/>
      <c r="Q496" s="132"/>
      <c r="R496" s="61"/>
      <c r="S496" s="62"/>
      <c r="T496" s="63"/>
      <c r="U496" s="64"/>
      <c r="V496" s="65"/>
      <c r="W496" s="66"/>
      <c r="X496" s="67"/>
      <c r="Y496" s="68"/>
      <c r="Z496" s="67"/>
      <c r="AA496" s="68"/>
      <c r="AB496" s="67"/>
      <c r="AC496" s="69"/>
      <c r="AD496" s="26"/>
      <c r="AE496" s="26"/>
      <c r="AF496" s="26"/>
      <c r="AG496" s="26"/>
      <c r="AH496" s="26"/>
      <c r="AI496" s="91"/>
      <c r="AJ496" s="26"/>
      <c r="AK496" s="26"/>
      <c r="AL496" s="26"/>
      <c r="AM496" s="26"/>
      <c r="AN496" s="26"/>
      <c r="AO496" s="286">
        <f t="shared" si="403"/>
        <v>0</v>
      </c>
      <c r="AP496" s="294">
        <f t="shared" si="403"/>
        <v>0</v>
      </c>
      <c r="AQ496" s="302">
        <f t="shared" si="403"/>
        <v>0</v>
      </c>
      <c r="AR496" s="310">
        <f t="shared" si="403"/>
        <v>0</v>
      </c>
      <c r="AS496" s="272">
        <f>((((K496*VÁHY!$B$7)+(L496*VÁHY!$C$7)+(M496*VÁHY!$D$7)+(N496*VÁHY!$E$7)+(O496*VÁHY!$F$7)+(P496*VÁHY!$G$7))*VÁHY!$H$7)+((R496*VÁHY!$I$7)+(S496*VÁHY!$J$7)+(T496*VÁHY!$K$7)+(U496*VÁHY!$L$7)+(V496*VÁHY!$M$7)+(W496*VÁHY!$N$7))+(X496*VÁHY!$O$7+Y496*VÁHY!$P$7+Z496*VÁHY!$Q$7+AA496*VÁHY!$R$7+AB496*VÁHY!$S$7+AC496*VÁHY!$T$7)+(AD496*VÁHY!$U$7+AE496*VÁHY!$V$7+AG496*VÁHY!$X$7+AH496*VÁHY!$Y$7))*(1+(AM496*VÁHY!$AD$7))+(AJ496*VÁHY!$AA$7)</f>
        <v>0</v>
      </c>
      <c r="AT496" s="273">
        <f>AS496+AS495+AS494</f>
        <v>0</v>
      </c>
      <c r="AU496" s="272">
        <f t="shared" si="404"/>
        <v>0</v>
      </c>
      <c r="AV496" s="272">
        <f t="shared" ref="AV496" si="405">AS496+AS495+AS494+AS493+AS492+AS491+AS490</f>
        <v>0</v>
      </c>
    </row>
    <row r="497" spans="1:48" ht="14.25" thickTop="1" thickBot="1" x14ac:dyDescent="0.25">
      <c r="A497" s="105"/>
      <c r="B497" s="106"/>
      <c r="C497" s="114" t="e">
        <f>(L489+M489+N489+S489+T489+U489)/J489</f>
        <v>#DIV/0!</v>
      </c>
      <c r="D497" s="107" t="e">
        <f>(O489+P489+V489+W489+Y489+AA489)/(K489+L489+M489+N489+O489+P489+R489+S489+T489+U489+V489+W489+X489+Y489+Z489+AA489+AB489+AC489)</f>
        <v>#DIV/0!</v>
      </c>
      <c r="E497" s="108" t="e">
        <f>(K489+L489+M489+N489+O489+P489)/J489</f>
        <v>#DIV/0!</v>
      </c>
      <c r="F497" s="109" t="e">
        <f>1-J489/I489</f>
        <v>#DIV/0!</v>
      </c>
      <c r="G497" s="125" t="e">
        <f>Q489/J489</f>
        <v>#DIV/0!</v>
      </c>
      <c r="H497" s="127">
        <f>I489/(MAKROPLAN!E51)</f>
        <v>0</v>
      </c>
      <c r="I497" s="110"/>
      <c r="J497" s="111"/>
      <c r="K497" s="111"/>
      <c r="L497" s="111"/>
      <c r="M497" s="111"/>
      <c r="N497" s="111"/>
      <c r="O497" s="110"/>
      <c r="P497" s="111"/>
      <c r="Q497" s="111"/>
      <c r="R497" s="111"/>
      <c r="S497" s="111"/>
      <c r="T497" s="111"/>
      <c r="U497" s="111"/>
      <c r="V497" s="110"/>
      <c r="W497" s="111"/>
      <c r="X497" s="111"/>
      <c r="Y497" s="111"/>
      <c r="Z497" s="111"/>
      <c r="AA497" s="111"/>
      <c r="AB497" s="110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</row>
    <row r="498" spans="1:48" ht="13.5" thickTop="1" x14ac:dyDescent="0.2">
      <c r="B498" s="106"/>
    </row>
    <row r="499" spans="1:48" ht="20.25" x14ac:dyDescent="0.2">
      <c r="A499" s="100"/>
      <c r="B499" s="12"/>
      <c r="C499" s="355" t="s">
        <v>147</v>
      </c>
      <c r="D499" s="355"/>
      <c r="E499" s="355"/>
      <c r="F499" s="355" t="s">
        <v>52</v>
      </c>
      <c r="G499" s="355"/>
      <c r="H499" s="355"/>
      <c r="I499" s="70">
        <f>(K499+L499+M499+N499+O499+P499+R499+S499+T499+U499+V499+W499+AD499+AE499+AG499+(AH499/4)+X499+Y499+Z499+AA499+AB499+AC499)</f>
        <v>0</v>
      </c>
      <c r="J499" s="70">
        <f>(K499+L499+M499+N499+O499+P499+R499+S499+T499+U499+V499+W499)</f>
        <v>0</v>
      </c>
      <c r="K499" s="71">
        <f t="shared" ref="K499:AJ499" si="406">SUM(K500:K506)/60</f>
        <v>0</v>
      </c>
      <c r="L499" s="72">
        <f t="shared" si="406"/>
        <v>0</v>
      </c>
      <c r="M499" s="73">
        <f t="shared" si="406"/>
        <v>0</v>
      </c>
      <c r="N499" s="74">
        <f t="shared" si="406"/>
        <v>0</v>
      </c>
      <c r="O499" s="75">
        <f t="shared" si="406"/>
        <v>0</v>
      </c>
      <c r="P499" s="76">
        <f t="shared" si="406"/>
        <v>0</v>
      </c>
      <c r="Q499" s="130">
        <f t="shared" si="406"/>
        <v>0</v>
      </c>
      <c r="R499" s="77">
        <f t="shared" si="406"/>
        <v>0</v>
      </c>
      <c r="S499" s="78">
        <f t="shared" si="406"/>
        <v>0</v>
      </c>
      <c r="T499" s="79">
        <f t="shared" si="406"/>
        <v>0</v>
      </c>
      <c r="U499" s="80">
        <f t="shared" si="406"/>
        <v>0</v>
      </c>
      <c r="V499" s="81">
        <f t="shared" si="406"/>
        <v>0</v>
      </c>
      <c r="W499" s="82">
        <f t="shared" si="406"/>
        <v>0</v>
      </c>
      <c r="X499" s="83">
        <f t="shared" si="406"/>
        <v>0</v>
      </c>
      <c r="Y499" s="84">
        <f t="shared" si="406"/>
        <v>0</v>
      </c>
      <c r="Z499" s="83">
        <f t="shared" si="406"/>
        <v>0</v>
      </c>
      <c r="AA499" s="84">
        <f t="shared" si="406"/>
        <v>0</v>
      </c>
      <c r="AB499" s="83">
        <f t="shared" si="406"/>
        <v>0</v>
      </c>
      <c r="AC499" s="85">
        <f t="shared" si="406"/>
        <v>0</v>
      </c>
      <c r="AD499" s="86">
        <f t="shared" si="406"/>
        <v>0</v>
      </c>
      <c r="AE499" s="86">
        <f t="shared" si="406"/>
        <v>0</v>
      </c>
      <c r="AF499" s="86">
        <f t="shared" si="406"/>
        <v>0</v>
      </c>
      <c r="AG499" s="86">
        <f t="shared" si="406"/>
        <v>0</v>
      </c>
      <c r="AH499" s="86">
        <f t="shared" si="406"/>
        <v>0</v>
      </c>
      <c r="AI499" s="89">
        <f t="shared" si="406"/>
        <v>0</v>
      </c>
      <c r="AJ499" s="86">
        <f t="shared" si="406"/>
        <v>0</v>
      </c>
      <c r="AK499" s="24">
        <f t="shared" ref="AK499:AM499" si="407">SUM(AK500:AK506)</f>
        <v>0</v>
      </c>
      <c r="AL499" s="24">
        <f t="shared" si="407"/>
        <v>0</v>
      </c>
      <c r="AM499" s="24">
        <f t="shared" si="407"/>
        <v>0</v>
      </c>
      <c r="AN499" s="24">
        <f t="shared" ref="AN499" si="408">SUM(AN500:AN506)</f>
        <v>0</v>
      </c>
      <c r="AO499" s="280">
        <f>VÁHY!$AF$7</f>
        <v>2.5714285714285716</v>
      </c>
      <c r="AP499" s="291">
        <f>VÁHY!$AG$7</f>
        <v>6.7499999999999991</v>
      </c>
      <c r="AQ499" s="299">
        <f>VÁHY!$AH$7</f>
        <v>9.6428571428571406</v>
      </c>
      <c r="AR499" s="307">
        <f>VÁHY!$AI$7</f>
        <v>11.25</v>
      </c>
    </row>
    <row r="500" spans="1:48" ht="21.95" customHeight="1" x14ac:dyDescent="0.2">
      <c r="A500" s="103"/>
      <c r="B500" s="30">
        <v>43010</v>
      </c>
      <c r="C500" s="334"/>
      <c r="D500" s="334"/>
      <c r="E500" s="334"/>
      <c r="F500" s="334"/>
      <c r="G500" s="334"/>
      <c r="H500" s="334"/>
      <c r="I500" s="70">
        <f t="shared" ref="I500:I506" si="409">(K500+L500+M500+N500+O500+P500+R500+S500+T500+U500+V500+W500+AD500+AE500+AG500+(AH500/4)+X500+Y500+Z500+AA500+AB500+AC500)/60</f>
        <v>0</v>
      </c>
      <c r="J500" s="70">
        <f t="shared" ref="J500:J506" si="410">(K500+L500+M500+N500+O500+P500+R500+S500+T500+U500+V500+W500)/60</f>
        <v>0</v>
      </c>
      <c r="K500" s="40"/>
      <c r="L500" s="41"/>
      <c r="M500" s="42"/>
      <c r="N500" s="43"/>
      <c r="O500" s="44"/>
      <c r="P500" s="45"/>
      <c r="Q500" s="131"/>
      <c r="R500" s="46"/>
      <c r="S500" s="47"/>
      <c r="T500" s="48"/>
      <c r="U500" s="49"/>
      <c r="V500" s="50"/>
      <c r="W500" s="51"/>
      <c r="X500" s="52"/>
      <c r="Y500" s="53"/>
      <c r="Z500" s="52"/>
      <c r="AA500" s="53"/>
      <c r="AB500" s="52"/>
      <c r="AC500" s="54"/>
      <c r="AD500" s="25"/>
      <c r="AE500" s="25"/>
      <c r="AF500" s="25"/>
      <c r="AG500" s="25"/>
      <c r="AH500" s="25"/>
      <c r="AI500" s="90"/>
      <c r="AJ500" s="25"/>
      <c r="AK500" s="25"/>
      <c r="AL500" s="25"/>
      <c r="AM500" s="25"/>
      <c r="AN500" s="25"/>
      <c r="AO500" s="286">
        <f t="shared" ref="AO500:AR506" si="411">AS500/60</f>
        <v>0</v>
      </c>
      <c r="AP500" s="294">
        <f t="shared" si="411"/>
        <v>0</v>
      </c>
      <c r="AQ500" s="302">
        <f t="shared" si="411"/>
        <v>0</v>
      </c>
      <c r="AR500" s="310">
        <f t="shared" si="411"/>
        <v>0</v>
      </c>
      <c r="AS500" s="272">
        <f>((((K500*VÁHY!$B$7)+(L500*VÁHY!$C$7)+(M500*VÁHY!$D$7)+(N500*VÁHY!$E$7)+(O500*VÁHY!$F$7)+(P500*VÁHY!$G$7))*VÁHY!$H$7)+((R500*VÁHY!$I$7)+(S500*VÁHY!$J$7)+(T500*VÁHY!$K$7)+(U500*VÁHY!$L$7)+(V500*VÁHY!$M$7)+(W500*VÁHY!$N$7))+(X500*VÁHY!$O$7+Y500*VÁHY!$P$7+Z500*VÁHY!$Q$7+AA500*VÁHY!$R$7+AB500*VÁHY!$S$7+AC500*VÁHY!$T$7)+(AD500*VÁHY!$U$7+AE500*VÁHY!$V$7+AG500*VÁHY!$X$7+AH500*VÁHY!$Y$7))*(1+(AM500*VÁHY!$AD$7))+(AJ500*VÁHY!$AA$7)</f>
        <v>0</v>
      </c>
      <c r="AT500" s="272">
        <f>AS500+AS496+AS495</f>
        <v>0</v>
      </c>
      <c r="AU500" s="272">
        <f>AS500+AS496+AS495+AS494+AS493</f>
        <v>0</v>
      </c>
      <c r="AV500" s="272">
        <f>AS500+AS496+AS495+AS494+AS493+AS492+AS491</f>
        <v>0</v>
      </c>
    </row>
    <row r="501" spans="1:48" ht="21.95" customHeight="1" x14ac:dyDescent="0.2">
      <c r="A501" s="104"/>
      <c r="B501" s="31">
        <v>43011</v>
      </c>
      <c r="C501" s="334"/>
      <c r="D501" s="334"/>
      <c r="E501" s="334"/>
      <c r="F501" s="334"/>
      <c r="G501" s="334"/>
      <c r="H501" s="334"/>
      <c r="I501" s="70">
        <f t="shared" si="409"/>
        <v>0</v>
      </c>
      <c r="J501" s="70">
        <f t="shared" si="410"/>
        <v>0</v>
      </c>
      <c r="K501" s="55"/>
      <c r="L501" s="56"/>
      <c r="M501" s="57"/>
      <c r="N501" s="58"/>
      <c r="O501" s="59"/>
      <c r="P501" s="60"/>
      <c r="Q501" s="132"/>
      <c r="R501" s="61"/>
      <c r="S501" s="62"/>
      <c r="T501" s="63"/>
      <c r="U501" s="64"/>
      <c r="V501" s="65"/>
      <c r="W501" s="66"/>
      <c r="X501" s="67"/>
      <c r="Y501" s="68"/>
      <c r="Z501" s="67"/>
      <c r="AA501" s="68"/>
      <c r="AB501" s="67"/>
      <c r="AC501" s="69"/>
      <c r="AD501" s="26"/>
      <c r="AE501" s="26"/>
      <c r="AF501" s="26"/>
      <c r="AG501" s="26"/>
      <c r="AH501" s="26"/>
      <c r="AI501" s="91"/>
      <c r="AJ501" s="26"/>
      <c r="AK501" s="26"/>
      <c r="AL501" s="26"/>
      <c r="AM501" s="26"/>
      <c r="AN501" s="26"/>
      <c r="AO501" s="286">
        <f t="shared" si="411"/>
        <v>0</v>
      </c>
      <c r="AP501" s="294">
        <f t="shared" si="411"/>
        <v>0</v>
      </c>
      <c r="AQ501" s="302">
        <f t="shared" si="411"/>
        <v>0</v>
      </c>
      <c r="AR501" s="310">
        <f t="shared" si="411"/>
        <v>0</v>
      </c>
      <c r="AS501" s="272">
        <f>((((K501*VÁHY!$B$7)+(L501*VÁHY!$C$7)+(M501*VÁHY!$D$7)+(N501*VÁHY!$E$7)+(O501*VÁHY!$F$7)+(P501*VÁHY!$G$7))*VÁHY!$H$7)+((R501*VÁHY!$I$7)+(S501*VÁHY!$J$7)+(T501*VÁHY!$K$7)+(U501*VÁHY!$L$7)+(V501*VÁHY!$M$7)+(W501*VÁHY!$N$7))+(X501*VÁHY!$O$7+Y501*VÁHY!$P$7+Z501*VÁHY!$Q$7+AA501*VÁHY!$R$7+AB501*VÁHY!$S$7+AC501*VÁHY!$T$7)+(AD501*VÁHY!$U$7+AE501*VÁHY!$V$7+AG501*VÁHY!$X$7+AH501*VÁHY!$Y$7))*(1+(AM501*VÁHY!$AD$7))+(AJ501*VÁHY!$AA$7)</f>
        <v>0</v>
      </c>
      <c r="AT501" s="273">
        <f>AS501+AS500+AS496</f>
        <v>0</v>
      </c>
      <c r="AU501" s="272">
        <f>AS501+AS500+AS496+AS495+AS494</f>
        <v>0</v>
      </c>
      <c r="AV501" s="272">
        <f>AS501+AS500+AS496+AS495+AS494+AS493+AS492</f>
        <v>0</v>
      </c>
    </row>
    <row r="502" spans="1:48" ht="21.95" customHeight="1" x14ac:dyDescent="0.2">
      <c r="A502" s="104"/>
      <c r="B502" s="31">
        <v>43012</v>
      </c>
      <c r="C502" s="334"/>
      <c r="D502" s="334"/>
      <c r="E502" s="334"/>
      <c r="F502" s="334"/>
      <c r="G502" s="334"/>
      <c r="H502" s="334"/>
      <c r="I502" s="70">
        <f t="shared" si="409"/>
        <v>0</v>
      </c>
      <c r="J502" s="70">
        <f t="shared" si="410"/>
        <v>0</v>
      </c>
      <c r="K502" s="55"/>
      <c r="L502" s="56"/>
      <c r="M502" s="57"/>
      <c r="N502" s="58"/>
      <c r="O502" s="59"/>
      <c r="P502" s="60"/>
      <c r="Q502" s="132"/>
      <c r="R502" s="61"/>
      <c r="S502" s="62"/>
      <c r="T502" s="63"/>
      <c r="U502" s="64"/>
      <c r="V502" s="65"/>
      <c r="W502" s="66"/>
      <c r="X502" s="67"/>
      <c r="Y502" s="68"/>
      <c r="Z502" s="67"/>
      <c r="AA502" s="68"/>
      <c r="AB502" s="67"/>
      <c r="AC502" s="69"/>
      <c r="AD502" s="26"/>
      <c r="AE502" s="26"/>
      <c r="AF502" s="26"/>
      <c r="AG502" s="26"/>
      <c r="AH502" s="26"/>
      <c r="AI502" s="91"/>
      <c r="AJ502" s="26"/>
      <c r="AK502" s="26"/>
      <c r="AL502" s="26"/>
      <c r="AM502" s="26"/>
      <c r="AN502" s="26"/>
      <c r="AO502" s="286">
        <f t="shared" si="411"/>
        <v>0</v>
      </c>
      <c r="AP502" s="294">
        <f t="shared" si="411"/>
        <v>0</v>
      </c>
      <c r="AQ502" s="302">
        <f t="shared" si="411"/>
        <v>0</v>
      </c>
      <c r="AR502" s="310">
        <f t="shared" si="411"/>
        <v>0</v>
      </c>
      <c r="AS502" s="272">
        <f>((((K502*VÁHY!$B$7)+(L502*VÁHY!$C$7)+(M502*VÁHY!$D$7)+(N502*VÁHY!$E$7)+(O502*VÁHY!$F$7)+(P502*VÁHY!$G$7))*VÁHY!$H$7)+((R502*VÁHY!$I$7)+(S502*VÁHY!$J$7)+(T502*VÁHY!$K$7)+(U502*VÁHY!$L$7)+(V502*VÁHY!$M$7)+(W502*VÁHY!$N$7))+(X502*VÁHY!$O$7+Y502*VÁHY!$P$7+Z502*VÁHY!$Q$7+AA502*VÁHY!$R$7+AB502*VÁHY!$S$7+AC502*VÁHY!$T$7)+(AD502*VÁHY!$U$7+AE502*VÁHY!$V$7+AG502*VÁHY!$X$7+AH502*VÁHY!$Y$7))*(1+(AM502*VÁHY!$AD$7))+(AJ502*VÁHY!$AA$7)</f>
        <v>0</v>
      </c>
      <c r="AT502" s="273">
        <f>AS502+AS501+AS500</f>
        <v>0</v>
      </c>
      <c r="AU502" s="272">
        <f>AS502+AS501+AS500+AS496+AS495</f>
        <v>0</v>
      </c>
      <c r="AV502" s="272">
        <f>AS502+AS501+AS500+AS496+AS495+AS494+AS493</f>
        <v>0</v>
      </c>
    </row>
    <row r="503" spans="1:48" ht="21.95" customHeight="1" x14ac:dyDescent="0.2">
      <c r="A503" s="104"/>
      <c r="B503" s="30">
        <v>43013</v>
      </c>
      <c r="C503" s="334"/>
      <c r="D503" s="334"/>
      <c r="E503" s="334"/>
      <c r="F503" s="334"/>
      <c r="G503" s="334"/>
      <c r="H503" s="334"/>
      <c r="I503" s="70">
        <f t="shared" si="409"/>
        <v>0</v>
      </c>
      <c r="J503" s="70">
        <f t="shared" si="410"/>
        <v>0</v>
      </c>
      <c r="K503" s="55"/>
      <c r="L503" s="56"/>
      <c r="M503" s="57"/>
      <c r="N503" s="58"/>
      <c r="O503" s="59"/>
      <c r="P503" s="60"/>
      <c r="Q503" s="132"/>
      <c r="R503" s="61"/>
      <c r="S503" s="62"/>
      <c r="T503" s="63"/>
      <c r="U503" s="64"/>
      <c r="V503" s="65"/>
      <c r="W503" s="66"/>
      <c r="X503" s="67"/>
      <c r="Y503" s="68"/>
      <c r="Z503" s="67"/>
      <c r="AA503" s="68"/>
      <c r="AB503" s="67"/>
      <c r="AC503" s="69"/>
      <c r="AD503" s="26"/>
      <c r="AE503" s="26"/>
      <c r="AF503" s="26"/>
      <c r="AG503" s="26"/>
      <c r="AH503" s="26"/>
      <c r="AI503" s="91"/>
      <c r="AJ503" s="26"/>
      <c r="AK503" s="26"/>
      <c r="AL503" s="26"/>
      <c r="AM503" s="26"/>
      <c r="AN503" s="26"/>
      <c r="AO503" s="286">
        <f t="shared" si="411"/>
        <v>0</v>
      </c>
      <c r="AP503" s="294">
        <f t="shared" si="411"/>
        <v>0</v>
      </c>
      <c r="AQ503" s="302">
        <f t="shared" si="411"/>
        <v>0</v>
      </c>
      <c r="AR503" s="310">
        <f t="shared" si="411"/>
        <v>0</v>
      </c>
      <c r="AS503" s="272">
        <f>((((K503*VÁHY!$B$7)+(L503*VÁHY!$C$7)+(M503*VÁHY!$D$7)+(N503*VÁHY!$E$7)+(O503*VÁHY!$F$7)+(P503*VÁHY!$G$7))*VÁHY!$H$7)+((R503*VÁHY!$I$7)+(S503*VÁHY!$J$7)+(T503*VÁHY!$K$7)+(U503*VÁHY!$L$7)+(V503*VÁHY!$M$7)+(W503*VÁHY!$N$7))+(X503*VÁHY!$O$7+Y503*VÁHY!$P$7+Z503*VÁHY!$Q$7+AA503*VÁHY!$R$7+AB503*VÁHY!$S$7+AC503*VÁHY!$T$7)+(AD503*VÁHY!$U$7+AE503*VÁHY!$V$7+AG503*VÁHY!$X$7+AH503*VÁHY!$Y$7))*(1+(AM503*VÁHY!$AD$7))+(AJ503*VÁHY!$AA$7)</f>
        <v>0</v>
      </c>
      <c r="AT503" s="273">
        <f>AS503+AS502+AS501</f>
        <v>0</v>
      </c>
      <c r="AU503" s="272">
        <f>AS503+AS502+AS501+AS500+AS496</f>
        <v>0</v>
      </c>
      <c r="AV503" s="272">
        <f>AS503+AS502+AS501+AS500+AS496+AS495+AS494</f>
        <v>0</v>
      </c>
    </row>
    <row r="504" spans="1:48" ht="21.95" customHeight="1" x14ac:dyDescent="0.2">
      <c r="A504" s="104"/>
      <c r="B504" s="31">
        <v>43014</v>
      </c>
      <c r="C504" s="334"/>
      <c r="D504" s="334"/>
      <c r="E504" s="334"/>
      <c r="F504" s="334"/>
      <c r="G504" s="334"/>
      <c r="H504" s="334"/>
      <c r="I504" s="70">
        <f t="shared" si="409"/>
        <v>0</v>
      </c>
      <c r="J504" s="70">
        <f t="shared" si="410"/>
        <v>0</v>
      </c>
      <c r="K504" s="55"/>
      <c r="L504" s="56"/>
      <c r="M504" s="57"/>
      <c r="N504" s="58"/>
      <c r="O504" s="59"/>
      <c r="P504" s="60"/>
      <c r="Q504" s="132"/>
      <c r="R504" s="61"/>
      <c r="S504" s="62"/>
      <c r="T504" s="63"/>
      <c r="U504" s="64"/>
      <c r="V504" s="65"/>
      <c r="W504" s="66"/>
      <c r="X504" s="67"/>
      <c r="Y504" s="68"/>
      <c r="Z504" s="67"/>
      <c r="AA504" s="68"/>
      <c r="AB504" s="67"/>
      <c r="AC504" s="69"/>
      <c r="AD504" s="26"/>
      <c r="AE504" s="26"/>
      <c r="AF504" s="26"/>
      <c r="AG504" s="26"/>
      <c r="AH504" s="26"/>
      <c r="AI504" s="91"/>
      <c r="AJ504" s="26"/>
      <c r="AK504" s="26"/>
      <c r="AL504" s="26"/>
      <c r="AM504" s="26"/>
      <c r="AN504" s="26"/>
      <c r="AO504" s="286">
        <f t="shared" si="411"/>
        <v>0</v>
      </c>
      <c r="AP504" s="294">
        <f t="shared" si="411"/>
        <v>0</v>
      </c>
      <c r="AQ504" s="302">
        <f t="shared" si="411"/>
        <v>0</v>
      </c>
      <c r="AR504" s="310">
        <f t="shared" si="411"/>
        <v>0</v>
      </c>
      <c r="AS504" s="272">
        <f>((((K504*VÁHY!$B$7)+(L504*VÁHY!$C$7)+(M504*VÁHY!$D$7)+(N504*VÁHY!$E$7)+(O504*VÁHY!$F$7)+(P504*VÁHY!$G$7))*VÁHY!$H$7)+((R504*VÁHY!$I$7)+(S504*VÁHY!$J$7)+(T504*VÁHY!$K$7)+(U504*VÁHY!$L$7)+(V504*VÁHY!$M$7)+(W504*VÁHY!$N$7))+(X504*VÁHY!$O$7+Y504*VÁHY!$P$7+Z504*VÁHY!$Q$7+AA504*VÁHY!$R$7+AB504*VÁHY!$S$7+AC504*VÁHY!$T$7)+(AD504*VÁHY!$U$7+AE504*VÁHY!$V$7+AG504*VÁHY!$X$7+AH504*VÁHY!$Y$7))*(1+(AM504*VÁHY!$AD$7))+(AJ504*VÁHY!$AA$7)</f>
        <v>0</v>
      </c>
      <c r="AT504" s="273">
        <f>AS504+AS503+AS502</f>
        <v>0</v>
      </c>
      <c r="AU504" s="272">
        <f t="shared" ref="AU504:AU506" si="412">AS504+AS503+AS502+AS501+AS500</f>
        <v>0</v>
      </c>
      <c r="AV504" s="272">
        <f>AS504+AS503+AS502+AS501+AS500+AS496+AS495</f>
        <v>0</v>
      </c>
    </row>
    <row r="505" spans="1:48" ht="21.95" customHeight="1" x14ac:dyDescent="0.2">
      <c r="A505" s="104"/>
      <c r="B505" s="31">
        <v>43015</v>
      </c>
      <c r="C505" s="334"/>
      <c r="D505" s="334"/>
      <c r="E505" s="334"/>
      <c r="F505" s="334"/>
      <c r="G505" s="334"/>
      <c r="H505" s="334"/>
      <c r="I505" s="70">
        <f t="shared" si="409"/>
        <v>0</v>
      </c>
      <c r="J505" s="70">
        <f t="shared" si="410"/>
        <v>0</v>
      </c>
      <c r="K505" s="55"/>
      <c r="L505" s="56"/>
      <c r="M505" s="57"/>
      <c r="N505" s="58"/>
      <c r="O505" s="59"/>
      <c r="P505" s="60"/>
      <c r="Q505" s="132"/>
      <c r="R505" s="61"/>
      <c r="S505" s="62"/>
      <c r="T505" s="63"/>
      <c r="U505" s="64"/>
      <c r="V505" s="65"/>
      <c r="W505" s="66"/>
      <c r="X505" s="67"/>
      <c r="Y505" s="68"/>
      <c r="Z505" s="67"/>
      <c r="AA505" s="68"/>
      <c r="AB505" s="67"/>
      <c r="AC505" s="69"/>
      <c r="AD505" s="26"/>
      <c r="AE505" s="26"/>
      <c r="AF505" s="26"/>
      <c r="AG505" s="26"/>
      <c r="AH505" s="26"/>
      <c r="AI505" s="91"/>
      <c r="AJ505" s="26"/>
      <c r="AK505" s="26"/>
      <c r="AL505" s="26"/>
      <c r="AM505" s="26"/>
      <c r="AN505" s="26"/>
      <c r="AO505" s="286">
        <f t="shared" si="411"/>
        <v>0</v>
      </c>
      <c r="AP505" s="294">
        <f t="shared" si="411"/>
        <v>0</v>
      </c>
      <c r="AQ505" s="302">
        <f t="shared" si="411"/>
        <v>0</v>
      </c>
      <c r="AR505" s="310">
        <f t="shared" si="411"/>
        <v>0</v>
      </c>
      <c r="AS505" s="272">
        <f>((((K505*VÁHY!$B$7)+(L505*VÁHY!$C$7)+(M505*VÁHY!$D$7)+(N505*VÁHY!$E$7)+(O505*VÁHY!$F$7)+(P505*VÁHY!$G$7))*VÁHY!$H$7)+((R505*VÁHY!$I$7)+(S505*VÁHY!$J$7)+(T505*VÁHY!$K$7)+(U505*VÁHY!$L$7)+(V505*VÁHY!$M$7)+(W505*VÁHY!$N$7))+(X505*VÁHY!$O$7+Y505*VÁHY!$P$7+Z505*VÁHY!$Q$7+AA505*VÁHY!$R$7+AB505*VÁHY!$S$7+AC505*VÁHY!$T$7)+(AD505*VÁHY!$U$7+AE505*VÁHY!$V$7+AG505*VÁHY!$X$7+AH505*VÁHY!$Y$7))*(1+(AM505*VÁHY!$AD$7))+(AJ505*VÁHY!$AA$7)</f>
        <v>0</v>
      </c>
      <c r="AT505" s="273">
        <f>AS505+AS504+AS503</f>
        <v>0</v>
      </c>
      <c r="AU505" s="272">
        <f t="shared" si="412"/>
        <v>0</v>
      </c>
      <c r="AV505" s="272">
        <f>AS505+AS504+AS503+AS502+AS501+AS500+AS496</f>
        <v>0</v>
      </c>
    </row>
    <row r="506" spans="1:48" ht="21.95" customHeight="1" thickBot="1" x14ac:dyDescent="0.25">
      <c r="A506" s="104"/>
      <c r="B506" s="30">
        <v>43016</v>
      </c>
      <c r="C506" s="335"/>
      <c r="D506" s="335"/>
      <c r="E506" s="335"/>
      <c r="F506" s="335"/>
      <c r="G506" s="335"/>
      <c r="H506" s="335"/>
      <c r="I506" s="70">
        <f t="shared" si="409"/>
        <v>0</v>
      </c>
      <c r="J506" s="70">
        <f t="shared" si="410"/>
        <v>0</v>
      </c>
      <c r="K506" s="55"/>
      <c r="L506" s="56"/>
      <c r="M506" s="57"/>
      <c r="N506" s="58"/>
      <c r="O506" s="59"/>
      <c r="P506" s="60"/>
      <c r="Q506" s="132"/>
      <c r="R506" s="61"/>
      <c r="S506" s="62"/>
      <c r="T506" s="63"/>
      <c r="U506" s="64"/>
      <c r="V506" s="65"/>
      <c r="W506" s="66"/>
      <c r="X506" s="67"/>
      <c r="Y506" s="68"/>
      <c r="Z506" s="67"/>
      <c r="AA506" s="68"/>
      <c r="AB506" s="67"/>
      <c r="AC506" s="69"/>
      <c r="AD506" s="26"/>
      <c r="AE506" s="26"/>
      <c r="AF506" s="26"/>
      <c r="AG506" s="26"/>
      <c r="AH506" s="26"/>
      <c r="AI506" s="91"/>
      <c r="AJ506" s="26"/>
      <c r="AK506" s="26"/>
      <c r="AL506" s="26"/>
      <c r="AM506" s="26"/>
      <c r="AN506" s="26"/>
      <c r="AO506" s="286">
        <f t="shared" si="411"/>
        <v>0</v>
      </c>
      <c r="AP506" s="294">
        <f t="shared" si="411"/>
        <v>0</v>
      </c>
      <c r="AQ506" s="302">
        <f t="shared" si="411"/>
        <v>0</v>
      </c>
      <c r="AR506" s="310">
        <f t="shared" si="411"/>
        <v>0</v>
      </c>
      <c r="AS506" s="272">
        <f>((((K506*VÁHY!$B$7)+(L506*VÁHY!$C$7)+(M506*VÁHY!$D$7)+(N506*VÁHY!$E$7)+(O506*VÁHY!$F$7)+(P506*VÁHY!$G$7))*VÁHY!$H$7)+((R506*VÁHY!$I$7)+(S506*VÁHY!$J$7)+(T506*VÁHY!$K$7)+(U506*VÁHY!$L$7)+(V506*VÁHY!$M$7)+(W506*VÁHY!$N$7))+(X506*VÁHY!$O$7+Y506*VÁHY!$P$7+Z506*VÁHY!$Q$7+AA506*VÁHY!$R$7+AB506*VÁHY!$S$7+AC506*VÁHY!$T$7)+(AD506*VÁHY!$U$7+AE506*VÁHY!$V$7+AG506*VÁHY!$X$7+AH506*VÁHY!$Y$7))*(1+(AM506*VÁHY!$AD$7))+(AJ506*VÁHY!$AA$7)</f>
        <v>0</v>
      </c>
      <c r="AT506" s="273">
        <f>AS506+AS505+AS504</f>
        <v>0</v>
      </c>
      <c r="AU506" s="272">
        <f t="shared" si="412"/>
        <v>0</v>
      </c>
      <c r="AV506" s="272">
        <f t="shared" ref="AV506" si="413">AS506+AS505+AS504+AS503+AS502+AS501+AS500</f>
        <v>0</v>
      </c>
    </row>
    <row r="507" spans="1:48" ht="14.25" thickTop="1" thickBot="1" x14ac:dyDescent="0.25">
      <c r="A507" s="105"/>
      <c r="B507" s="106"/>
      <c r="C507" s="114" t="e">
        <f>(L499+M499+N499+S499+T499+U499)/J499</f>
        <v>#DIV/0!</v>
      </c>
      <c r="D507" s="107" t="e">
        <f>(O499+P499+V499+W499+Y499+AA499)/(K499+L499+M499+N499+O499+P499+R499+S499+T499+U499+V499+W499+X499+Y499+Z499+AA499+AB499+AC499)</f>
        <v>#DIV/0!</v>
      </c>
      <c r="E507" s="108" t="e">
        <f>(K499+L499+M499+N499+O499+P499)/J499</f>
        <v>#DIV/0!</v>
      </c>
      <c r="F507" s="109" t="e">
        <f>1-J499/I499</f>
        <v>#DIV/0!</v>
      </c>
      <c r="G507" s="125" t="e">
        <f>Q499/J499</f>
        <v>#DIV/0!</v>
      </c>
      <c r="H507" s="127">
        <f>I499/(MAKROPLAN!E52)</f>
        <v>0</v>
      </c>
      <c r="I507" s="110"/>
      <c r="J507" s="111"/>
      <c r="K507" s="111"/>
      <c r="L507" s="111"/>
      <c r="M507" s="111"/>
      <c r="N507" s="111"/>
      <c r="O507" s="110"/>
      <c r="P507" s="111"/>
      <c r="Q507" s="111"/>
      <c r="R507" s="111"/>
      <c r="S507" s="111"/>
      <c r="T507" s="111"/>
      <c r="U507" s="111"/>
      <c r="V507" s="110"/>
      <c r="W507" s="111"/>
      <c r="X507" s="111"/>
      <c r="Y507" s="111"/>
      <c r="Z507" s="111"/>
      <c r="AA507" s="111"/>
      <c r="AB507" s="110"/>
      <c r="AC507" s="111"/>
      <c r="AD507" s="111"/>
      <c r="AE507" s="111"/>
      <c r="AF507" s="111"/>
      <c r="AG507" s="111"/>
      <c r="AH507" s="111"/>
      <c r="AI507" s="111"/>
      <c r="AJ507" s="111"/>
      <c r="AK507" s="111"/>
      <c r="AL507" s="111"/>
      <c r="AM507" s="111"/>
    </row>
    <row r="508" spans="1:48" ht="13.5" thickTop="1" x14ac:dyDescent="0.2">
      <c r="A508" s="112"/>
      <c r="B508" s="106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  <c r="AA508" s="113"/>
      <c r="AB508" s="113"/>
      <c r="AC508" s="113"/>
      <c r="AD508" s="113"/>
      <c r="AE508" s="113"/>
      <c r="AF508" s="113"/>
      <c r="AG508" s="113"/>
      <c r="AH508" s="113"/>
      <c r="AI508" s="113"/>
      <c r="AJ508" s="113"/>
      <c r="AK508" s="113"/>
      <c r="AL508" s="113"/>
      <c r="AM508" s="113"/>
    </row>
    <row r="509" spans="1:48" ht="20.25" x14ac:dyDescent="0.2">
      <c r="A509" s="100"/>
      <c r="B509" s="12"/>
      <c r="C509" s="355" t="s">
        <v>147</v>
      </c>
      <c r="D509" s="355"/>
      <c r="E509" s="355"/>
      <c r="F509" s="355" t="s">
        <v>72</v>
      </c>
      <c r="G509" s="355"/>
      <c r="H509" s="355"/>
      <c r="I509" s="70">
        <f>(K509+L509+M509+N509+O509+P509+R509+S509+T509+U509+V509+W509+AD509+AE509+AG509+(AH509/4)+X509+Y509+Z509+AA509+AB509+AC509)</f>
        <v>0</v>
      </c>
      <c r="J509" s="70">
        <f>(K509+L509+M509+N509+O509+P509+R509+S509+T509+U509+V509+W509)</f>
        <v>0</v>
      </c>
      <c r="K509" s="71">
        <f t="shared" ref="K509:AJ509" si="414">SUM(K510:K516)/60</f>
        <v>0</v>
      </c>
      <c r="L509" s="72">
        <f t="shared" si="414"/>
        <v>0</v>
      </c>
      <c r="M509" s="73">
        <f t="shared" si="414"/>
        <v>0</v>
      </c>
      <c r="N509" s="74">
        <f t="shared" si="414"/>
        <v>0</v>
      </c>
      <c r="O509" s="75">
        <f t="shared" si="414"/>
        <v>0</v>
      </c>
      <c r="P509" s="76">
        <f t="shared" si="414"/>
        <v>0</v>
      </c>
      <c r="Q509" s="130">
        <f t="shared" si="414"/>
        <v>0</v>
      </c>
      <c r="R509" s="77">
        <f t="shared" si="414"/>
        <v>0</v>
      </c>
      <c r="S509" s="78">
        <f t="shared" si="414"/>
        <v>0</v>
      </c>
      <c r="T509" s="79">
        <f t="shared" si="414"/>
        <v>0</v>
      </c>
      <c r="U509" s="80">
        <f t="shared" si="414"/>
        <v>0</v>
      </c>
      <c r="V509" s="81">
        <f t="shared" si="414"/>
        <v>0</v>
      </c>
      <c r="W509" s="82">
        <f t="shared" si="414"/>
        <v>0</v>
      </c>
      <c r="X509" s="83">
        <f t="shared" si="414"/>
        <v>0</v>
      </c>
      <c r="Y509" s="84">
        <f t="shared" si="414"/>
        <v>0</v>
      </c>
      <c r="Z509" s="83">
        <f t="shared" si="414"/>
        <v>0</v>
      </c>
      <c r="AA509" s="84">
        <f t="shared" si="414"/>
        <v>0</v>
      </c>
      <c r="AB509" s="83">
        <f t="shared" si="414"/>
        <v>0</v>
      </c>
      <c r="AC509" s="85">
        <f t="shared" si="414"/>
        <v>0</v>
      </c>
      <c r="AD509" s="86">
        <f t="shared" si="414"/>
        <v>0</v>
      </c>
      <c r="AE509" s="86">
        <f t="shared" si="414"/>
        <v>0</v>
      </c>
      <c r="AF509" s="86">
        <f t="shared" si="414"/>
        <v>0</v>
      </c>
      <c r="AG509" s="86">
        <f t="shared" si="414"/>
        <v>0</v>
      </c>
      <c r="AH509" s="86">
        <f t="shared" si="414"/>
        <v>0</v>
      </c>
      <c r="AI509" s="89">
        <f t="shared" si="414"/>
        <v>0</v>
      </c>
      <c r="AJ509" s="86">
        <f t="shared" si="414"/>
        <v>0</v>
      </c>
      <c r="AK509" s="24">
        <f t="shared" ref="AK509" si="415">SUM(AK510:AK516)</f>
        <v>0</v>
      </c>
      <c r="AL509" s="24">
        <f t="shared" ref="AL509:AN509" si="416">SUM(AL510:AL516)</f>
        <v>0</v>
      </c>
      <c r="AM509" s="24">
        <f t="shared" si="416"/>
        <v>0</v>
      </c>
      <c r="AN509" s="24">
        <f t="shared" si="416"/>
        <v>0</v>
      </c>
      <c r="AO509" s="280">
        <f>VÁHY!$AF$7</f>
        <v>2.5714285714285716</v>
      </c>
      <c r="AP509" s="291">
        <f>VÁHY!$AG$7</f>
        <v>6.7499999999999991</v>
      </c>
      <c r="AQ509" s="299">
        <f>VÁHY!$AH$7</f>
        <v>9.6428571428571406</v>
      </c>
      <c r="AR509" s="307">
        <f>VÁHY!$AI$7</f>
        <v>11.25</v>
      </c>
    </row>
    <row r="510" spans="1:48" ht="21.95" customHeight="1" x14ac:dyDescent="0.2">
      <c r="A510" s="103"/>
      <c r="B510" s="30">
        <v>43017</v>
      </c>
      <c r="C510" s="334"/>
      <c r="D510" s="334"/>
      <c r="E510" s="334"/>
      <c r="F510" s="334"/>
      <c r="G510" s="334"/>
      <c r="H510" s="334"/>
      <c r="I510" s="70">
        <f t="shared" ref="I510:I516" si="417">(K510+L510+M510+N510+O510+P510+R510+S510+T510+U510+V510+W510+AD510+AE510+AG510+(AH510/4)+X510+Y510+Z510+AA510+AB510+AC510)/60</f>
        <v>0</v>
      </c>
      <c r="J510" s="70">
        <f t="shared" ref="J510:J516" si="418">(K510+L510+M510+N510+O510+P510+R510+S510+T510+U510+V510+W510)/60</f>
        <v>0</v>
      </c>
      <c r="K510" s="40"/>
      <c r="L510" s="41"/>
      <c r="M510" s="42"/>
      <c r="N510" s="43"/>
      <c r="O510" s="44"/>
      <c r="P510" s="45"/>
      <c r="Q510" s="131"/>
      <c r="R510" s="46"/>
      <c r="S510" s="47"/>
      <c r="T510" s="48"/>
      <c r="U510" s="49"/>
      <c r="V510" s="50"/>
      <c r="W510" s="51"/>
      <c r="X510" s="52"/>
      <c r="Y510" s="53"/>
      <c r="Z510" s="52"/>
      <c r="AA510" s="53"/>
      <c r="AB510" s="52"/>
      <c r="AC510" s="54"/>
      <c r="AD510" s="25"/>
      <c r="AE510" s="25"/>
      <c r="AF510" s="25"/>
      <c r="AG510" s="25"/>
      <c r="AH510" s="25"/>
      <c r="AI510" s="90"/>
      <c r="AJ510" s="25"/>
      <c r="AK510" s="25"/>
      <c r="AL510" s="25"/>
      <c r="AM510" s="25"/>
      <c r="AN510" s="25"/>
      <c r="AO510" s="286">
        <f t="shared" ref="AO510:AR516" si="419">AS510/60</f>
        <v>0</v>
      </c>
      <c r="AP510" s="294">
        <f t="shared" si="419"/>
        <v>0</v>
      </c>
      <c r="AQ510" s="302">
        <f t="shared" si="419"/>
        <v>0</v>
      </c>
      <c r="AR510" s="310">
        <f t="shared" si="419"/>
        <v>0</v>
      </c>
      <c r="AS510" s="272">
        <f>((((K510*VÁHY!$B$7)+(L510*VÁHY!$C$7)+(M510*VÁHY!$D$7)+(N510*VÁHY!$E$7)+(O510*VÁHY!$F$7)+(P510*VÁHY!$G$7))*VÁHY!$H$7)+((R510*VÁHY!$I$7)+(S510*VÁHY!$J$7)+(T510*VÁHY!$K$7)+(U510*VÁHY!$L$7)+(V510*VÁHY!$M$7)+(W510*VÁHY!$N$7))+(X510*VÁHY!$O$7+Y510*VÁHY!$P$7+Z510*VÁHY!$Q$7+AA510*VÁHY!$R$7+AB510*VÁHY!$S$7+AC510*VÁHY!$T$7)+(AD510*VÁHY!$U$7+AE510*VÁHY!$V$7+AG510*VÁHY!$X$7+AH510*VÁHY!$Y$7))*(1+(AM510*VÁHY!$AD$7))+(AJ510*VÁHY!$AA$7)</f>
        <v>0</v>
      </c>
      <c r="AT510" s="272">
        <f>AS510+AS506+AS505</f>
        <v>0</v>
      </c>
      <c r="AU510" s="272">
        <f>AS510+AS506+AS505+AS504+AS503</f>
        <v>0</v>
      </c>
      <c r="AV510" s="272">
        <f>AS510+AS506+AS505+AS504+AS503+AS502+AS501</f>
        <v>0</v>
      </c>
    </row>
    <row r="511" spans="1:48" ht="21.95" customHeight="1" x14ac:dyDescent="0.2">
      <c r="A511" s="104"/>
      <c r="B511" s="31">
        <v>43018</v>
      </c>
      <c r="C511" s="334"/>
      <c r="D511" s="334"/>
      <c r="E511" s="334"/>
      <c r="F511" s="334"/>
      <c r="G511" s="334"/>
      <c r="H511" s="334"/>
      <c r="I511" s="70">
        <f t="shared" si="417"/>
        <v>0</v>
      </c>
      <c r="J511" s="70">
        <f t="shared" si="418"/>
        <v>0</v>
      </c>
      <c r="K511" s="55"/>
      <c r="L511" s="56"/>
      <c r="M511" s="57"/>
      <c r="N511" s="58"/>
      <c r="O511" s="59"/>
      <c r="P511" s="60"/>
      <c r="Q511" s="132"/>
      <c r="R511" s="61"/>
      <c r="S511" s="62"/>
      <c r="T511" s="63"/>
      <c r="U511" s="64"/>
      <c r="V511" s="65"/>
      <c r="W511" s="66"/>
      <c r="X511" s="67"/>
      <c r="Y511" s="68"/>
      <c r="Z511" s="67"/>
      <c r="AA511" s="68"/>
      <c r="AB511" s="67"/>
      <c r="AC511" s="69"/>
      <c r="AD511" s="26"/>
      <c r="AE511" s="26"/>
      <c r="AF511" s="26"/>
      <c r="AG511" s="26"/>
      <c r="AH511" s="26"/>
      <c r="AI511" s="91"/>
      <c r="AJ511" s="26"/>
      <c r="AK511" s="26"/>
      <c r="AL511" s="26"/>
      <c r="AM511" s="26"/>
      <c r="AN511" s="26"/>
      <c r="AO511" s="286">
        <f t="shared" si="419"/>
        <v>0</v>
      </c>
      <c r="AP511" s="294">
        <f t="shared" si="419"/>
        <v>0</v>
      </c>
      <c r="AQ511" s="302">
        <f t="shared" si="419"/>
        <v>0</v>
      </c>
      <c r="AR511" s="310">
        <f t="shared" si="419"/>
        <v>0</v>
      </c>
      <c r="AS511" s="272">
        <f>((((K511*VÁHY!$B$7)+(L511*VÁHY!$C$7)+(M511*VÁHY!$D$7)+(N511*VÁHY!$E$7)+(O511*VÁHY!$F$7)+(P511*VÁHY!$G$7))*VÁHY!$H$7)+((R511*VÁHY!$I$7)+(S511*VÁHY!$J$7)+(T511*VÁHY!$K$7)+(U511*VÁHY!$L$7)+(V511*VÁHY!$M$7)+(W511*VÁHY!$N$7))+(X511*VÁHY!$O$7+Y511*VÁHY!$P$7+Z511*VÁHY!$Q$7+AA511*VÁHY!$R$7+AB511*VÁHY!$S$7+AC511*VÁHY!$T$7)+(AD511*VÁHY!$U$7+AE511*VÁHY!$V$7+AG511*VÁHY!$X$7+AH511*VÁHY!$Y$7))*(1+(AM511*VÁHY!$AD$7))+(AJ511*VÁHY!$AA$7)</f>
        <v>0</v>
      </c>
      <c r="AT511" s="273">
        <f>AS511+AS510+AS506</f>
        <v>0</v>
      </c>
      <c r="AU511" s="272">
        <f>AS511+AS510+AS506+AS505+AS504</f>
        <v>0</v>
      </c>
      <c r="AV511" s="272">
        <f>AS511+AS510+AS506+AS505+AS504+AS503+AS502</f>
        <v>0</v>
      </c>
    </row>
    <row r="512" spans="1:48" ht="21.95" customHeight="1" x14ac:dyDescent="0.2">
      <c r="A512" s="104"/>
      <c r="B512" s="31">
        <v>43019</v>
      </c>
      <c r="C512" s="334"/>
      <c r="D512" s="334"/>
      <c r="E512" s="334"/>
      <c r="F512" s="334"/>
      <c r="G512" s="334"/>
      <c r="H512" s="334"/>
      <c r="I512" s="70">
        <f t="shared" si="417"/>
        <v>0</v>
      </c>
      <c r="J512" s="70">
        <f t="shared" si="418"/>
        <v>0</v>
      </c>
      <c r="K512" s="55"/>
      <c r="L512" s="56"/>
      <c r="M512" s="57"/>
      <c r="N512" s="58"/>
      <c r="O512" s="59"/>
      <c r="P512" s="60"/>
      <c r="Q512" s="132"/>
      <c r="R512" s="61"/>
      <c r="S512" s="62"/>
      <c r="T512" s="63"/>
      <c r="U512" s="64"/>
      <c r="V512" s="65"/>
      <c r="W512" s="66"/>
      <c r="X512" s="67"/>
      <c r="Y512" s="68"/>
      <c r="Z512" s="67"/>
      <c r="AA512" s="68"/>
      <c r="AB512" s="67"/>
      <c r="AC512" s="69"/>
      <c r="AD512" s="26"/>
      <c r="AE512" s="26"/>
      <c r="AF512" s="26"/>
      <c r="AG512" s="26"/>
      <c r="AH512" s="26"/>
      <c r="AI512" s="91"/>
      <c r="AJ512" s="26"/>
      <c r="AK512" s="26"/>
      <c r="AL512" s="26"/>
      <c r="AM512" s="26"/>
      <c r="AN512" s="26"/>
      <c r="AO512" s="286">
        <f t="shared" si="419"/>
        <v>0</v>
      </c>
      <c r="AP512" s="294">
        <f t="shared" si="419"/>
        <v>0</v>
      </c>
      <c r="AQ512" s="302">
        <f t="shared" si="419"/>
        <v>0</v>
      </c>
      <c r="AR512" s="310">
        <f t="shared" si="419"/>
        <v>0</v>
      </c>
      <c r="AS512" s="272">
        <f>((((K512*VÁHY!$B$7)+(L512*VÁHY!$C$7)+(M512*VÁHY!$D$7)+(N512*VÁHY!$E$7)+(O512*VÁHY!$F$7)+(P512*VÁHY!$G$7))*VÁHY!$H$7)+((R512*VÁHY!$I$7)+(S512*VÁHY!$J$7)+(T512*VÁHY!$K$7)+(U512*VÁHY!$L$7)+(V512*VÁHY!$M$7)+(W512*VÁHY!$N$7))+(X512*VÁHY!$O$7+Y512*VÁHY!$P$7+Z512*VÁHY!$Q$7+AA512*VÁHY!$R$7+AB512*VÁHY!$S$7+AC512*VÁHY!$T$7)+(AD512*VÁHY!$U$7+AE512*VÁHY!$V$7+AG512*VÁHY!$X$7+AH512*VÁHY!$Y$7))*(1+(AM512*VÁHY!$AD$7))+(AJ512*VÁHY!$AA$7)</f>
        <v>0</v>
      </c>
      <c r="AT512" s="273">
        <f>AS512+AS511+AS510</f>
        <v>0</v>
      </c>
      <c r="AU512" s="272">
        <f>AS512+AS511+AS510+AS506+AS505</f>
        <v>0</v>
      </c>
      <c r="AV512" s="272">
        <f>AS512+AS511+AS510+AS506+AS505+AS504+AS503</f>
        <v>0</v>
      </c>
    </row>
    <row r="513" spans="1:48" ht="21.95" customHeight="1" x14ac:dyDescent="0.2">
      <c r="A513" s="104"/>
      <c r="B513" s="30">
        <v>43020</v>
      </c>
      <c r="C513" s="334"/>
      <c r="D513" s="334"/>
      <c r="E513" s="334"/>
      <c r="F513" s="334"/>
      <c r="G513" s="334"/>
      <c r="H513" s="334"/>
      <c r="I513" s="70">
        <f t="shared" si="417"/>
        <v>0</v>
      </c>
      <c r="J513" s="70">
        <f t="shared" si="418"/>
        <v>0</v>
      </c>
      <c r="K513" s="55"/>
      <c r="L513" s="56"/>
      <c r="M513" s="57"/>
      <c r="N513" s="58"/>
      <c r="O513" s="59"/>
      <c r="P513" s="60"/>
      <c r="Q513" s="132"/>
      <c r="R513" s="61"/>
      <c r="S513" s="62"/>
      <c r="T513" s="63"/>
      <c r="U513" s="64"/>
      <c r="V513" s="65"/>
      <c r="W513" s="66"/>
      <c r="X513" s="67"/>
      <c r="Y513" s="68"/>
      <c r="Z513" s="67"/>
      <c r="AA513" s="68"/>
      <c r="AB513" s="67"/>
      <c r="AC513" s="69"/>
      <c r="AD513" s="26"/>
      <c r="AE513" s="26"/>
      <c r="AF513" s="26"/>
      <c r="AG513" s="26"/>
      <c r="AH513" s="26"/>
      <c r="AI513" s="91"/>
      <c r="AJ513" s="26"/>
      <c r="AK513" s="26"/>
      <c r="AL513" s="26"/>
      <c r="AM513" s="26"/>
      <c r="AN513" s="26"/>
      <c r="AO513" s="286">
        <f t="shared" si="419"/>
        <v>0</v>
      </c>
      <c r="AP513" s="294">
        <f t="shared" si="419"/>
        <v>0</v>
      </c>
      <c r="AQ513" s="302">
        <f t="shared" si="419"/>
        <v>0</v>
      </c>
      <c r="AR513" s="310">
        <f t="shared" si="419"/>
        <v>0</v>
      </c>
      <c r="AS513" s="272">
        <f>((((K513*VÁHY!$B$7)+(L513*VÁHY!$C$7)+(M513*VÁHY!$D$7)+(N513*VÁHY!$E$7)+(O513*VÁHY!$F$7)+(P513*VÁHY!$G$7))*VÁHY!$H$7)+((R513*VÁHY!$I$7)+(S513*VÁHY!$J$7)+(T513*VÁHY!$K$7)+(U513*VÁHY!$L$7)+(V513*VÁHY!$M$7)+(W513*VÁHY!$N$7))+(X513*VÁHY!$O$7+Y513*VÁHY!$P$7+Z513*VÁHY!$Q$7+AA513*VÁHY!$R$7+AB513*VÁHY!$S$7+AC513*VÁHY!$T$7)+(AD513*VÁHY!$U$7+AE513*VÁHY!$V$7+AG513*VÁHY!$X$7+AH513*VÁHY!$Y$7))*(1+(AM513*VÁHY!$AD$7))+(AJ513*VÁHY!$AA$7)</f>
        <v>0</v>
      </c>
      <c r="AT513" s="273">
        <f>AS513+AS512+AS511</f>
        <v>0</v>
      </c>
      <c r="AU513" s="272">
        <f>AS513+AS512+AS511+AS510+AS506</f>
        <v>0</v>
      </c>
      <c r="AV513" s="272">
        <f>AS513+AS512+AS511+AS510+AS506+AS505+AS504</f>
        <v>0</v>
      </c>
    </row>
    <row r="514" spans="1:48" ht="21.95" customHeight="1" x14ac:dyDescent="0.2">
      <c r="A514" s="104"/>
      <c r="B514" s="31">
        <v>43021</v>
      </c>
      <c r="C514" s="334"/>
      <c r="D514" s="334"/>
      <c r="E514" s="334"/>
      <c r="F514" s="334"/>
      <c r="G514" s="334"/>
      <c r="H514" s="334"/>
      <c r="I514" s="70">
        <f t="shared" si="417"/>
        <v>0</v>
      </c>
      <c r="J514" s="70">
        <f t="shared" si="418"/>
        <v>0</v>
      </c>
      <c r="K514" s="55"/>
      <c r="L514" s="56"/>
      <c r="M514" s="57"/>
      <c r="N514" s="58"/>
      <c r="O514" s="59"/>
      <c r="P514" s="60"/>
      <c r="Q514" s="132"/>
      <c r="R514" s="61"/>
      <c r="S514" s="62"/>
      <c r="T514" s="63"/>
      <c r="U514" s="64"/>
      <c r="V514" s="65"/>
      <c r="W514" s="66"/>
      <c r="X514" s="67"/>
      <c r="Y514" s="68"/>
      <c r="Z514" s="67"/>
      <c r="AA514" s="68"/>
      <c r="AB514" s="67"/>
      <c r="AC514" s="69"/>
      <c r="AD514" s="26"/>
      <c r="AE514" s="26"/>
      <c r="AF514" s="26"/>
      <c r="AG514" s="26"/>
      <c r="AH514" s="26"/>
      <c r="AI514" s="91"/>
      <c r="AJ514" s="26"/>
      <c r="AK514" s="26"/>
      <c r="AL514" s="26"/>
      <c r="AM514" s="26"/>
      <c r="AN514" s="26"/>
      <c r="AO514" s="286">
        <f t="shared" si="419"/>
        <v>0</v>
      </c>
      <c r="AP514" s="294">
        <f t="shared" si="419"/>
        <v>0</v>
      </c>
      <c r="AQ514" s="302">
        <f t="shared" si="419"/>
        <v>0</v>
      </c>
      <c r="AR514" s="310">
        <f t="shared" si="419"/>
        <v>0</v>
      </c>
      <c r="AS514" s="272">
        <f>((((K514*VÁHY!$B$7)+(L514*VÁHY!$C$7)+(M514*VÁHY!$D$7)+(N514*VÁHY!$E$7)+(O514*VÁHY!$F$7)+(P514*VÁHY!$G$7))*VÁHY!$H$7)+((R514*VÁHY!$I$7)+(S514*VÁHY!$J$7)+(T514*VÁHY!$K$7)+(U514*VÁHY!$L$7)+(V514*VÁHY!$M$7)+(W514*VÁHY!$N$7))+(X514*VÁHY!$O$7+Y514*VÁHY!$P$7+Z514*VÁHY!$Q$7+AA514*VÁHY!$R$7+AB514*VÁHY!$S$7+AC514*VÁHY!$T$7)+(AD514*VÁHY!$U$7+AE514*VÁHY!$V$7+AG514*VÁHY!$X$7+AH514*VÁHY!$Y$7))*(1+(AM514*VÁHY!$AD$7))+(AJ514*VÁHY!$AA$7)</f>
        <v>0</v>
      </c>
      <c r="AT514" s="273">
        <f>AS514+AS513+AS512</f>
        <v>0</v>
      </c>
      <c r="AU514" s="272">
        <f t="shared" ref="AU514:AU516" si="420">AS514+AS513+AS512+AS511+AS510</f>
        <v>0</v>
      </c>
      <c r="AV514" s="272">
        <f>AS514+AS513+AS512+AS511+AS510+AS506+AS505</f>
        <v>0</v>
      </c>
    </row>
    <row r="515" spans="1:48" ht="21.95" customHeight="1" x14ac:dyDescent="0.2">
      <c r="A515" s="104"/>
      <c r="B515" s="31">
        <v>43022</v>
      </c>
      <c r="C515" s="334"/>
      <c r="D515" s="334"/>
      <c r="E515" s="334"/>
      <c r="F515" s="334"/>
      <c r="G515" s="334"/>
      <c r="H515" s="334"/>
      <c r="I515" s="70">
        <f t="shared" si="417"/>
        <v>0</v>
      </c>
      <c r="J515" s="70">
        <f t="shared" si="418"/>
        <v>0</v>
      </c>
      <c r="K515" s="55"/>
      <c r="L515" s="56"/>
      <c r="M515" s="57"/>
      <c r="N515" s="58"/>
      <c r="O515" s="59"/>
      <c r="P515" s="60"/>
      <c r="Q515" s="132"/>
      <c r="R515" s="61"/>
      <c r="S515" s="62"/>
      <c r="T515" s="63"/>
      <c r="U515" s="64"/>
      <c r="V515" s="65"/>
      <c r="W515" s="66"/>
      <c r="X515" s="67"/>
      <c r="Y515" s="68"/>
      <c r="Z515" s="67"/>
      <c r="AA515" s="68"/>
      <c r="AB515" s="67"/>
      <c r="AC515" s="69"/>
      <c r="AD515" s="26"/>
      <c r="AE515" s="26"/>
      <c r="AF515" s="26"/>
      <c r="AG515" s="26"/>
      <c r="AH515" s="26"/>
      <c r="AI515" s="91"/>
      <c r="AJ515" s="26"/>
      <c r="AK515" s="26"/>
      <c r="AL515" s="26"/>
      <c r="AM515" s="26"/>
      <c r="AN515" s="26"/>
      <c r="AO515" s="286">
        <f t="shared" si="419"/>
        <v>0</v>
      </c>
      <c r="AP515" s="294">
        <f t="shared" si="419"/>
        <v>0</v>
      </c>
      <c r="AQ515" s="302">
        <f t="shared" si="419"/>
        <v>0</v>
      </c>
      <c r="AR515" s="310">
        <f t="shared" si="419"/>
        <v>0</v>
      </c>
      <c r="AS515" s="272">
        <f>((((K515*VÁHY!$B$7)+(L515*VÁHY!$C$7)+(M515*VÁHY!$D$7)+(N515*VÁHY!$E$7)+(O515*VÁHY!$F$7)+(P515*VÁHY!$G$7))*VÁHY!$H$7)+((R515*VÁHY!$I$7)+(S515*VÁHY!$J$7)+(T515*VÁHY!$K$7)+(U515*VÁHY!$L$7)+(V515*VÁHY!$M$7)+(W515*VÁHY!$N$7))+(X515*VÁHY!$O$7+Y515*VÁHY!$P$7+Z515*VÁHY!$Q$7+AA515*VÁHY!$R$7+AB515*VÁHY!$S$7+AC515*VÁHY!$T$7)+(AD515*VÁHY!$U$7+AE515*VÁHY!$V$7+AG515*VÁHY!$X$7+AH515*VÁHY!$Y$7))*(1+(AM515*VÁHY!$AD$7))+(AJ515*VÁHY!$AA$7)</f>
        <v>0</v>
      </c>
      <c r="AT515" s="273">
        <f>AS515+AS514+AS513</f>
        <v>0</v>
      </c>
      <c r="AU515" s="272">
        <f t="shared" si="420"/>
        <v>0</v>
      </c>
      <c r="AV515" s="272">
        <f>AS515+AS514+AS513+AS512+AS511+AS510+AS506</f>
        <v>0</v>
      </c>
    </row>
    <row r="516" spans="1:48" ht="21.95" customHeight="1" thickBot="1" x14ac:dyDescent="0.25">
      <c r="A516" s="104"/>
      <c r="B516" s="30">
        <v>43023</v>
      </c>
      <c r="C516" s="335"/>
      <c r="D516" s="335"/>
      <c r="E516" s="335"/>
      <c r="F516" s="334"/>
      <c r="G516" s="334"/>
      <c r="H516" s="334"/>
      <c r="I516" s="70">
        <f t="shared" si="417"/>
        <v>0</v>
      </c>
      <c r="J516" s="70">
        <f t="shared" si="418"/>
        <v>0</v>
      </c>
      <c r="K516" s="55"/>
      <c r="L516" s="56"/>
      <c r="M516" s="57"/>
      <c r="N516" s="58"/>
      <c r="O516" s="59"/>
      <c r="P516" s="60"/>
      <c r="Q516" s="132"/>
      <c r="R516" s="61"/>
      <c r="S516" s="62"/>
      <c r="T516" s="63"/>
      <c r="U516" s="64"/>
      <c r="V516" s="65"/>
      <c r="W516" s="66"/>
      <c r="X516" s="67"/>
      <c r="Y516" s="68"/>
      <c r="Z516" s="67"/>
      <c r="AA516" s="68"/>
      <c r="AB516" s="67"/>
      <c r="AC516" s="69"/>
      <c r="AD516" s="26"/>
      <c r="AE516" s="26"/>
      <c r="AF516" s="26"/>
      <c r="AG516" s="26"/>
      <c r="AH516" s="26"/>
      <c r="AI516" s="91"/>
      <c r="AJ516" s="26"/>
      <c r="AK516" s="26"/>
      <c r="AL516" s="26"/>
      <c r="AM516" s="26"/>
      <c r="AN516" s="26"/>
      <c r="AO516" s="286">
        <f t="shared" si="419"/>
        <v>0</v>
      </c>
      <c r="AP516" s="294">
        <f t="shared" si="419"/>
        <v>0</v>
      </c>
      <c r="AQ516" s="302">
        <f t="shared" si="419"/>
        <v>0</v>
      </c>
      <c r="AR516" s="310">
        <f t="shared" si="419"/>
        <v>0</v>
      </c>
      <c r="AS516" s="272">
        <f>((((K516*VÁHY!$B$7)+(L516*VÁHY!$C$7)+(M516*VÁHY!$D$7)+(N516*VÁHY!$E$7)+(O516*VÁHY!$F$7)+(P516*VÁHY!$G$7))*VÁHY!$H$7)+((R516*VÁHY!$I$7)+(S516*VÁHY!$J$7)+(T516*VÁHY!$K$7)+(U516*VÁHY!$L$7)+(V516*VÁHY!$M$7)+(W516*VÁHY!$N$7))+(X516*VÁHY!$O$7+Y516*VÁHY!$P$7+Z516*VÁHY!$Q$7+AA516*VÁHY!$R$7+AB516*VÁHY!$S$7+AC516*VÁHY!$T$7)+(AD516*VÁHY!$U$7+AE516*VÁHY!$V$7+AG516*VÁHY!$X$7+AH516*VÁHY!$Y$7))*(1+(AM516*VÁHY!$AD$7))+(AJ516*VÁHY!$AA$7)</f>
        <v>0</v>
      </c>
      <c r="AT516" s="273">
        <f>AS516+AS515+AS514</f>
        <v>0</v>
      </c>
      <c r="AU516" s="272">
        <f t="shared" si="420"/>
        <v>0</v>
      </c>
      <c r="AV516" s="272">
        <f t="shared" ref="AV516" si="421">AS516+AS515+AS514+AS513+AS512+AS511+AS510</f>
        <v>0</v>
      </c>
    </row>
    <row r="517" spans="1:48" ht="14.25" thickTop="1" thickBot="1" x14ac:dyDescent="0.25">
      <c r="A517" s="105"/>
      <c r="B517" s="106"/>
      <c r="C517" s="114" t="e">
        <f>(L509+M509+N509+S509+T509+U509)/J509</f>
        <v>#DIV/0!</v>
      </c>
      <c r="D517" s="107" t="e">
        <f>(O509+P509+V509+W509+Y509+AA509)/(K509+L509+M509+N509+O509+P509+R509+S509+T509+U509+V509+W509+X509+Y509+Z509+AA509+AB509+AC509)</f>
        <v>#DIV/0!</v>
      </c>
      <c r="E517" s="108" t="e">
        <f>(K509+L509+M509+N509+O509+P509)/J509</f>
        <v>#DIV/0!</v>
      </c>
      <c r="F517" s="109" t="e">
        <f>1-J509/I509</f>
        <v>#DIV/0!</v>
      </c>
      <c r="G517" s="125" t="e">
        <f>Q509/J509</f>
        <v>#DIV/0!</v>
      </c>
      <c r="H517" s="127">
        <f>I509/(MAKROPLAN!E53)</f>
        <v>0</v>
      </c>
      <c r="I517" s="110"/>
      <c r="J517" s="111"/>
      <c r="K517" s="111"/>
      <c r="L517" s="111"/>
      <c r="M517" s="111"/>
      <c r="N517" s="111"/>
      <c r="O517" s="110"/>
      <c r="P517" s="111"/>
      <c r="Q517" s="111"/>
      <c r="R517" s="111"/>
      <c r="S517" s="111"/>
      <c r="T517" s="111"/>
      <c r="U517" s="111"/>
      <c r="V517" s="110"/>
      <c r="W517" s="111"/>
      <c r="X517" s="111"/>
      <c r="Y517" s="111"/>
      <c r="Z517" s="111"/>
      <c r="AA517" s="111"/>
      <c r="AB517" s="110"/>
      <c r="AC517" s="111"/>
      <c r="AD517" s="111"/>
      <c r="AE517" s="111"/>
      <c r="AF517" s="111"/>
      <c r="AG517" s="111"/>
      <c r="AH517" s="111"/>
      <c r="AI517" s="111"/>
      <c r="AJ517" s="111"/>
      <c r="AK517" s="111"/>
      <c r="AL517" s="111"/>
      <c r="AM517" s="111"/>
    </row>
    <row r="518" spans="1:48" ht="13.5" thickTop="1" x14ac:dyDescent="0.2">
      <c r="A518" s="112"/>
      <c r="B518" s="106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  <c r="AA518" s="113"/>
      <c r="AB518" s="113"/>
      <c r="AC518" s="113"/>
      <c r="AD518" s="113"/>
      <c r="AE518" s="113"/>
      <c r="AF518" s="113"/>
      <c r="AG518" s="113"/>
      <c r="AH518" s="113"/>
      <c r="AI518" s="113"/>
      <c r="AJ518" s="113"/>
      <c r="AK518" s="113"/>
      <c r="AL518" s="113"/>
      <c r="AM518" s="113"/>
    </row>
    <row r="519" spans="1:48" ht="20.25" x14ac:dyDescent="0.2">
      <c r="A519" s="100"/>
      <c r="B519" s="12"/>
      <c r="C519" s="355" t="s">
        <v>147</v>
      </c>
      <c r="D519" s="355"/>
      <c r="E519" s="355"/>
      <c r="F519" s="355" t="s">
        <v>74</v>
      </c>
      <c r="G519" s="355"/>
      <c r="H519" s="355"/>
      <c r="I519" s="70">
        <f>(K519+L519+M519+N519+O519+P519+R519+S519+T519+U519+V519+W519+AD519+AE519+AG519+(AH519/4)+X519+Y519+Z519+AA519+AB519+AC519)</f>
        <v>0</v>
      </c>
      <c r="J519" s="70">
        <f>(K519+L519+M519+N519+O519+P519+R519+S519+T519+U519+V519+W519)</f>
        <v>0</v>
      </c>
      <c r="K519" s="71">
        <f t="shared" ref="K519:AJ519" si="422">SUM(K520:K526)/60</f>
        <v>0</v>
      </c>
      <c r="L519" s="72">
        <f t="shared" si="422"/>
        <v>0</v>
      </c>
      <c r="M519" s="73">
        <f t="shared" si="422"/>
        <v>0</v>
      </c>
      <c r="N519" s="74">
        <f t="shared" si="422"/>
        <v>0</v>
      </c>
      <c r="O519" s="75">
        <f t="shared" si="422"/>
        <v>0</v>
      </c>
      <c r="P519" s="76">
        <f t="shared" si="422"/>
        <v>0</v>
      </c>
      <c r="Q519" s="130">
        <f t="shared" si="422"/>
        <v>0</v>
      </c>
      <c r="R519" s="77">
        <f t="shared" si="422"/>
        <v>0</v>
      </c>
      <c r="S519" s="78">
        <f t="shared" si="422"/>
        <v>0</v>
      </c>
      <c r="T519" s="79">
        <f t="shared" si="422"/>
        <v>0</v>
      </c>
      <c r="U519" s="80">
        <f t="shared" si="422"/>
        <v>0</v>
      </c>
      <c r="V519" s="81">
        <f t="shared" si="422"/>
        <v>0</v>
      </c>
      <c r="W519" s="82">
        <f t="shared" si="422"/>
        <v>0</v>
      </c>
      <c r="X519" s="83">
        <f t="shared" si="422"/>
        <v>0</v>
      </c>
      <c r="Y519" s="84">
        <f t="shared" si="422"/>
        <v>0</v>
      </c>
      <c r="Z519" s="83">
        <f t="shared" si="422"/>
        <v>0</v>
      </c>
      <c r="AA519" s="84">
        <f t="shared" si="422"/>
        <v>0</v>
      </c>
      <c r="AB519" s="83">
        <f t="shared" si="422"/>
        <v>0</v>
      </c>
      <c r="AC519" s="85">
        <f t="shared" si="422"/>
        <v>0</v>
      </c>
      <c r="AD519" s="86">
        <f t="shared" si="422"/>
        <v>0</v>
      </c>
      <c r="AE519" s="86">
        <f t="shared" si="422"/>
        <v>0</v>
      </c>
      <c r="AF519" s="86">
        <f t="shared" si="422"/>
        <v>0</v>
      </c>
      <c r="AG519" s="86">
        <f t="shared" si="422"/>
        <v>0</v>
      </c>
      <c r="AH519" s="86">
        <f t="shared" si="422"/>
        <v>0</v>
      </c>
      <c r="AI519" s="89">
        <f t="shared" si="422"/>
        <v>0</v>
      </c>
      <c r="AJ519" s="86">
        <f t="shared" si="422"/>
        <v>0</v>
      </c>
      <c r="AK519" s="24">
        <f t="shared" ref="AK519" si="423">SUM(AK520:AK526)</f>
        <v>0</v>
      </c>
      <c r="AL519" s="24">
        <f t="shared" ref="AL519:AN519" si="424">SUM(AL520:AL526)</f>
        <v>0</v>
      </c>
      <c r="AM519" s="24">
        <f t="shared" si="424"/>
        <v>0</v>
      </c>
      <c r="AN519" s="24">
        <f t="shared" si="424"/>
        <v>0</v>
      </c>
      <c r="AO519" s="280">
        <f>VÁHY!$AF$7</f>
        <v>2.5714285714285716</v>
      </c>
      <c r="AP519" s="291">
        <f>VÁHY!$AG$7</f>
        <v>6.7499999999999991</v>
      </c>
      <c r="AQ519" s="299">
        <f>VÁHY!$AH$7</f>
        <v>9.6428571428571406</v>
      </c>
      <c r="AR519" s="307">
        <f>VÁHY!$AI$7</f>
        <v>11.25</v>
      </c>
    </row>
    <row r="520" spans="1:48" ht="21.95" customHeight="1" x14ac:dyDescent="0.2">
      <c r="A520" s="103"/>
      <c r="B520" s="30">
        <v>43024</v>
      </c>
      <c r="C520" s="334"/>
      <c r="D520" s="334"/>
      <c r="E520" s="334"/>
      <c r="F520" s="334"/>
      <c r="G520" s="334"/>
      <c r="H520" s="334"/>
      <c r="I520" s="70">
        <f t="shared" ref="I520:I526" si="425">(K520+L520+M520+N520+O520+P520+R520+S520+T520+U520+V520+W520+AD520+AE520+AG520+(AH520/4)+X520+Y520+Z520+AA520+AB520+AC520)/60</f>
        <v>0</v>
      </c>
      <c r="J520" s="70">
        <f t="shared" ref="J520:J526" si="426">(K520+L520+M520+N520+O520+P520+R520+S520+T520+U520+V520+W520)/60</f>
        <v>0</v>
      </c>
      <c r="K520" s="40"/>
      <c r="L520" s="41"/>
      <c r="M520" s="42"/>
      <c r="N520" s="43"/>
      <c r="O520" s="44"/>
      <c r="P520" s="45"/>
      <c r="Q520" s="131"/>
      <c r="R520" s="46"/>
      <c r="S520" s="47"/>
      <c r="T520" s="48"/>
      <c r="U520" s="49"/>
      <c r="V520" s="50"/>
      <c r="W520" s="51"/>
      <c r="X520" s="52"/>
      <c r="Y520" s="53"/>
      <c r="Z520" s="52"/>
      <c r="AA520" s="53"/>
      <c r="AB520" s="52"/>
      <c r="AC520" s="54"/>
      <c r="AD520" s="25"/>
      <c r="AE520" s="25"/>
      <c r="AF520" s="25"/>
      <c r="AG520" s="25"/>
      <c r="AH520" s="25"/>
      <c r="AI520" s="90"/>
      <c r="AJ520" s="25"/>
      <c r="AK520" s="25"/>
      <c r="AL520" s="25"/>
      <c r="AM520" s="25"/>
      <c r="AN520" s="25"/>
      <c r="AO520" s="286">
        <f t="shared" ref="AO520:AR526" si="427">AS520/60</f>
        <v>0</v>
      </c>
      <c r="AP520" s="294">
        <f t="shared" si="427"/>
        <v>0</v>
      </c>
      <c r="AQ520" s="302">
        <f t="shared" si="427"/>
        <v>0</v>
      </c>
      <c r="AR520" s="310">
        <f t="shared" si="427"/>
        <v>0</v>
      </c>
      <c r="AS520" s="272">
        <f>((((K520*VÁHY!$B$7)+(L520*VÁHY!$C$7)+(M520*VÁHY!$D$7)+(N520*VÁHY!$E$7)+(O520*VÁHY!$F$7)+(P520*VÁHY!$G$7))*VÁHY!$H$7)+((R520*VÁHY!$I$7)+(S520*VÁHY!$J$7)+(T520*VÁHY!$K$7)+(U520*VÁHY!$L$7)+(V520*VÁHY!$M$7)+(W520*VÁHY!$N$7))+(X520*VÁHY!$O$7+Y520*VÁHY!$P$7+Z520*VÁHY!$Q$7+AA520*VÁHY!$R$7+AB520*VÁHY!$S$7+AC520*VÁHY!$T$7)+(AD520*VÁHY!$U$7+AE520*VÁHY!$V$7+AG520*VÁHY!$X$7+AH520*VÁHY!$Y$7))*(1+(AM520*VÁHY!$AD$7))+(AJ520*VÁHY!$AA$7)</f>
        <v>0</v>
      </c>
      <c r="AT520" s="272">
        <f>AS520+AS516+AS515</f>
        <v>0</v>
      </c>
      <c r="AU520" s="272">
        <f>AS520+AS516+AS515+AS514+AS513</f>
        <v>0</v>
      </c>
      <c r="AV520" s="272">
        <f>AS520+AS516+AS515+AS514+AS513+AS512+AS511</f>
        <v>0</v>
      </c>
    </row>
    <row r="521" spans="1:48" ht="21.95" customHeight="1" x14ac:dyDescent="0.2">
      <c r="A521" s="104"/>
      <c r="B521" s="31">
        <v>43025</v>
      </c>
      <c r="C521" s="334"/>
      <c r="D521" s="334"/>
      <c r="E521" s="334"/>
      <c r="F521" s="334"/>
      <c r="G521" s="334"/>
      <c r="H521" s="334"/>
      <c r="I521" s="70">
        <f t="shared" si="425"/>
        <v>0</v>
      </c>
      <c r="J521" s="70">
        <f t="shared" si="426"/>
        <v>0</v>
      </c>
      <c r="K521" s="55"/>
      <c r="L521" s="56"/>
      <c r="M521" s="57"/>
      <c r="N521" s="58"/>
      <c r="O521" s="59"/>
      <c r="P521" s="60"/>
      <c r="Q521" s="132"/>
      <c r="R521" s="61"/>
      <c r="S521" s="62"/>
      <c r="T521" s="63"/>
      <c r="U521" s="64"/>
      <c r="V521" s="65"/>
      <c r="W521" s="66"/>
      <c r="X521" s="67"/>
      <c r="Y521" s="68"/>
      <c r="Z521" s="67"/>
      <c r="AA521" s="68"/>
      <c r="AB521" s="67"/>
      <c r="AC521" s="69"/>
      <c r="AD521" s="26"/>
      <c r="AE521" s="26"/>
      <c r="AF521" s="26"/>
      <c r="AG521" s="26"/>
      <c r="AH521" s="26"/>
      <c r="AI521" s="91"/>
      <c r="AJ521" s="26"/>
      <c r="AK521" s="26"/>
      <c r="AL521" s="26"/>
      <c r="AM521" s="26"/>
      <c r="AN521" s="26"/>
      <c r="AO521" s="286">
        <f t="shared" si="427"/>
        <v>0</v>
      </c>
      <c r="AP521" s="294">
        <f t="shared" si="427"/>
        <v>0</v>
      </c>
      <c r="AQ521" s="302">
        <f t="shared" si="427"/>
        <v>0</v>
      </c>
      <c r="AR521" s="310">
        <f t="shared" si="427"/>
        <v>0</v>
      </c>
      <c r="AS521" s="272">
        <f>((((K521*VÁHY!$B$7)+(L521*VÁHY!$C$7)+(M521*VÁHY!$D$7)+(N521*VÁHY!$E$7)+(O521*VÁHY!$F$7)+(P521*VÁHY!$G$7))*VÁHY!$H$7)+((R521*VÁHY!$I$7)+(S521*VÁHY!$J$7)+(T521*VÁHY!$K$7)+(U521*VÁHY!$L$7)+(V521*VÁHY!$M$7)+(W521*VÁHY!$N$7))+(X521*VÁHY!$O$7+Y521*VÁHY!$P$7+Z521*VÁHY!$Q$7+AA521*VÁHY!$R$7+AB521*VÁHY!$S$7+AC521*VÁHY!$T$7)+(AD521*VÁHY!$U$7+AE521*VÁHY!$V$7+AG521*VÁHY!$X$7+AH521*VÁHY!$Y$7))*(1+(AM521*VÁHY!$AD$7))+(AJ521*VÁHY!$AA$7)</f>
        <v>0</v>
      </c>
      <c r="AT521" s="273">
        <f>AS521+AS520+AS516</f>
        <v>0</v>
      </c>
      <c r="AU521" s="272">
        <f>AS521+AS520+AS516+AS515+AS514</f>
        <v>0</v>
      </c>
      <c r="AV521" s="272">
        <f>AS521+AS520+AS516+AS515+AS514+AS513+AS512</f>
        <v>0</v>
      </c>
    </row>
    <row r="522" spans="1:48" ht="21.95" customHeight="1" x14ac:dyDescent="0.2">
      <c r="A522" s="104"/>
      <c r="B522" s="31">
        <v>43026</v>
      </c>
      <c r="C522" s="334"/>
      <c r="D522" s="334"/>
      <c r="E522" s="334"/>
      <c r="F522" s="334"/>
      <c r="G522" s="334"/>
      <c r="H522" s="334"/>
      <c r="I522" s="70">
        <f t="shared" si="425"/>
        <v>0</v>
      </c>
      <c r="J522" s="70">
        <f t="shared" si="426"/>
        <v>0</v>
      </c>
      <c r="K522" s="55"/>
      <c r="L522" s="56"/>
      <c r="M522" s="57"/>
      <c r="N522" s="58"/>
      <c r="O522" s="59"/>
      <c r="P522" s="60"/>
      <c r="Q522" s="132"/>
      <c r="R522" s="61"/>
      <c r="S522" s="62"/>
      <c r="T522" s="63"/>
      <c r="U522" s="64"/>
      <c r="V522" s="65"/>
      <c r="W522" s="66"/>
      <c r="X522" s="67"/>
      <c r="Y522" s="68"/>
      <c r="Z522" s="67"/>
      <c r="AA522" s="68"/>
      <c r="AB522" s="67"/>
      <c r="AC522" s="69"/>
      <c r="AD522" s="26"/>
      <c r="AE522" s="26"/>
      <c r="AF522" s="26"/>
      <c r="AG522" s="26"/>
      <c r="AH522" s="26"/>
      <c r="AI522" s="91"/>
      <c r="AJ522" s="26"/>
      <c r="AK522" s="26"/>
      <c r="AL522" s="26"/>
      <c r="AM522" s="26"/>
      <c r="AN522" s="26"/>
      <c r="AO522" s="286">
        <f t="shared" si="427"/>
        <v>0</v>
      </c>
      <c r="AP522" s="294">
        <f t="shared" si="427"/>
        <v>0</v>
      </c>
      <c r="AQ522" s="302">
        <f t="shared" si="427"/>
        <v>0</v>
      </c>
      <c r="AR522" s="310">
        <f t="shared" si="427"/>
        <v>0</v>
      </c>
      <c r="AS522" s="272">
        <f>((((K522*VÁHY!$B$7)+(L522*VÁHY!$C$7)+(M522*VÁHY!$D$7)+(N522*VÁHY!$E$7)+(O522*VÁHY!$F$7)+(P522*VÁHY!$G$7))*VÁHY!$H$7)+((R522*VÁHY!$I$7)+(S522*VÁHY!$J$7)+(T522*VÁHY!$K$7)+(U522*VÁHY!$L$7)+(V522*VÁHY!$M$7)+(W522*VÁHY!$N$7))+(X522*VÁHY!$O$7+Y522*VÁHY!$P$7+Z522*VÁHY!$Q$7+AA522*VÁHY!$R$7+AB522*VÁHY!$S$7+AC522*VÁHY!$T$7)+(AD522*VÁHY!$U$7+AE522*VÁHY!$V$7+AG522*VÁHY!$X$7+AH522*VÁHY!$Y$7))*(1+(AM522*VÁHY!$AD$7))+(AJ522*VÁHY!$AA$7)</f>
        <v>0</v>
      </c>
      <c r="AT522" s="273">
        <f>AS522+AS521+AS520</f>
        <v>0</v>
      </c>
      <c r="AU522" s="272">
        <f>AS522+AS521+AS520+AS516+AS515</f>
        <v>0</v>
      </c>
      <c r="AV522" s="272">
        <f>AS522+AS521+AS520+AS516+AS515+AS514+AS513</f>
        <v>0</v>
      </c>
    </row>
    <row r="523" spans="1:48" ht="21.95" customHeight="1" x14ac:dyDescent="0.2">
      <c r="A523" s="104"/>
      <c r="B523" s="30">
        <v>43027</v>
      </c>
      <c r="C523" s="334"/>
      <c r="D523" s="334"/>
      <c r="E523" s="334"/>
      <c r="F523" s="334"/>
      <c r="G523" s="334"/>
      <c r="H523" s="334"/>
      <c r="I523" s="70">
        <f t="shared" si="425"/>
        <v>0</v>
      </c>
      <c r="J523" s="70">
        <f t="shared" si="426"/>
        <v>0</v>
      </c>
      <c r="K523" s="55"/>
      <c r="L523" s="56"/>
      <c r="M523" s="57"/>
      <c r="N523" s="58"/>
      <c r="O523" s="59"/>
      <c r="P523" s="60"/>
      <c r="Q523" s="132"/>
      <c r="R523" s="61"/>
      <c r="S523" s="62"/>
      <c r="T523" s="63"/>
      <c r="U523" s="64"/>
      <c r="V523" s="65"/>
      <c r="W523" s="66"/>
      <c r="X523" s="67"/>
      <c r="Y523" s="68"/>
      <c r="Z523" s="67"/>
      <c r="AA523" s="68"/>
      <c r="AB523" s="67"/>
      <c r="AC523" s="69"/>
      <c r="AD523" s="26"/>
      <c r="AE523" s="26"/>
      <c r="AF523" s="26"/>
      <c r="AG523" s="26"/>
      <c r="AH523" s="26"/>
      <c r="AI523" s="91"/>
      <c r="AJ523" s="26"/>
      <c r="AK523" s="26"/>
      <c r="AL523" s="26"/>
      <c r="AM523" s="26"/>
      <c r="AN523" s="26"/>
      <c r="AO523" s="286">
        <f t="shared" si="427"/>
        <v>0</v>
      </c>
      <c r="AP523" s="294">
        <f t="shared" si="427"/>
        <v>0</v>
      </c>
      <c r="AQ523" s="302">
        <f t="shared" si="427"/>
        <v>0</v>
      </c>
      <c r="AR523" s="310">
        <f t="shared" si="427"/>
        <v>0</v>
      </c>
      <c r="AS523" s="272">
        <f>((((K523*VÁHY!$B$7)+(L523*VÁHY!$C$7)+(M523*VÁHY!$D$7)+(N523*VÁHY!$E$7)+(O523*VÁHY!$F$7)+(P523*VÁHY!$G$7))*VÁHY!$H$7)+((R523*VÁHY!$I$7)+(S523*VÁHY!$J$7)+(T523*VÁHY!$K$7)+(U523*VÁHY!$L$7)+(V523*VÁHY!$M$7)+(W523*VÁHY!$N$7))+(X523*VÁHY!$O$7+Y523*VÁHY!$P$7+Z523*VÁHY!$Q$7+AA523*VÁHY!$R$7+AB523*VÁHY!$S$7+AC523*VÁHY!$T$7)+(AD523*VÁHY!$U$7+AE523*VÁHY!$V$7+AG523*VÁHY!$X$7+AH523*VÁHY!$Y$7))*(1+(AM523*VÁHY!$AD$7))+(AJ523*VÁHY!$AA$7)</f>
        <v>0</v>
      </c>
      <c r="AT523" s="273">
        <f>AS523+AS522+AS521</f>
        <v>0</v>
      </c>
      <c r="AU523" s="272">
        <f>AS523+AS522+AS521+AS520+AS516</f>
        <v>0</v>
      </c>
      <c r="AV523" s="272">
        <f>AS523+AS522+AS521+AS520+AS516+AS515+AS514</f>
        <v>0</v>
      </c>
    </row>
    <row r="524" spans="1:48" ht="21.95" customHeight="1" x14ac:dyDescent="0.2">
      <c r="A524" s="104"/>
      <c r="B524" s="31">
        <v>43028</v>
      </c>
      <c r="C524" s="334"/>
      <c r="D524" s="334"/>
      <c r="E524" s="334"/>
      <c r="F524" s="334"/>
      <c r="G524" s="334"/>
      <c r="H524" s="334"/>
      <c r="I524" s="70">
        <f t="shared" si="425"/>
        <v>0</v>
      </c>
      <c r="J524" s="70">
        <f t="shared" si="426"/>
        <v>0</v>
      </c>
      <c r="K524" s="55"/>
      <c r="L524" s="56"/>
      <c r="M524" s="57"/>
      <c r="N524" s="58"/>
      <c r="O524" s="59"/>
      <c r="P524" s="60"/>
      <c r="Q524" s="132"/>
      <c r="R524" s="61"/>
      <c r="S524" s="62"/>
      <c r="T524" s="63"/>
      <c r="U524" s="64"/>
      <c r="V524" s="65"/>
      <c r="W524" s="66"/>
      <c r="X524" s="67"/>
      <c r="Y524" s="68"/>
      <c r="Z524" s="67"/>
      <c r="AA524" s="68"/>
      <c r="AB524" s="67"/>
      <c r="AC524" s="69"/>
      <c r="AD524" s="26"/>
      <c r="AE524" s="26"/>
      <c r="AF524" s="26"/>
      <c r="AG524" s="26"/>
      <c r="AH524" s="26"/>
      <c r="AI524" s="91"/>
      <c r="AJ524" s="26"/>
      <c r="AK524" s="26"/>
      <c r="AL524" s="26"/>
      <c r="AM524" s="26"/>
      <c r="AN524" s="26"/>
      <c r="AO524" s="286">
        <f t="shared" si="427"/>
        <v>0</v>
      </c>
      <c r="AP524" s="294">
        <f t="shared" si="427"/>
        <v>0</v>
      </c>
      <c r="AQ524" s="302">
        <f t="shared" si="427"/>
        <v>0</v>
      </c>
      <c r="AR524" s="310">
        <f t="shared" si="427"/>
        <v>0</v>
      </c>
      <c r="AS524" s="272">
        <f>((((K524*VÁHY!$B$7)+(L524*VÁHY!$C$7)+(M524*VÁHY!$D$7)+(N524*VÁHY!$E$7)+(O524*VÁHY!$F$7)+(P524*VÁHY!$G$7))*VÁHY!$H$7)+((R524*VÁHY!$I$7)+(S524*VÁHY!$J$7)+(T524*VÁHY!$K$7)+(U524*VÁHY!$L$7)+(V524*VÁHY!$M$7)+(W524*VÁHY!$N$7))+(X524*VÁHY!$O$7+Y524*VÁHY!$P$7+Z524*VÁHY!$Q$7+AA524*VÁHY!$R$7+AB524*VÁHY!$S$7+AC524*VÁHY!$T$7)+(AD524*VÁHY!$U$7+AE524*VÁHY!$V$7+AG524*VÁHY!$X$7+AH524*VÁHY!$Y$7))*(1+(AM524*VÁHY!$AD$7))+(AJ524*VÁHY!$AA$7)</f>
        <v>0</v>
      </c>
      <c r="AT524" s="273">
        <f>AS524+AS523+AS522</f>
        <v>0</v>
      </c>
      <c r="AU524" s="272">
        <f t="shared" ref="AU524:AU526" si="428">AS524+AS523+AS522+AS521+AS520</f>
        <v>0</v>
      </c>
      <c r="AV524" s="272">
        <f>AS524+AS523+AS522+AS521+AS520+AS516+AS515</f>
        <v>0</v>
      </c>
    </row>
    <row r="525" spans="1:48" ht="21.95" customHeight="1" x14ac:dyDescent="0.2">
      <c r="A525" s="104"/>
      <c r="B525" s="31">
        <v>43029</v>
      </c>
      <c r="C525" s="334"/>
      <c r="D525" s="334"/>
      <c r="E525" s="334"/>
      <c r="F525" s="334"/>
      <c r="G525" s="334"/>
      <c r="H525" s="334"/>
      <c r="I525" s="70">
        <f t="shared" si="425"/>
        <v>0</v>
      </c>
      <c r="J525" s="70">
        <f t="shared" si="426"/>
        <v>0</v>
      </c>
      <c r="K525" s="55"/>
      <c r="L525" s="56"/>
      <c r="M525" s="57"/>
      <c r="N525" s="58"/>
      <c r="O525" s="59"/>
      <c r="P525" s="60"/>
      <c r="Q525" s="132"/>
      <c r="R525" s="61"/>
      <c r="S525" s="62"/>
      <c r="T525" s="63"/>
      <c r="U525" s="64"/>
      <c r="V525" s="65"/>
      <c r="W525" s="66"/>
      <c r="X525" s="67"/>
      <c r="Y525" s="68"/>
      <c r="Z525" s="67"/>
      <c r="AA525" s="68"/>
      <c r="AB525" s="67"/>
      <c r="AC525" s="69"/>
      <c r="AD525" s="26"/>
      <c r="AE525" s="26"/>
      <c r="AF525" s="26"/>
      <c r="AG525" s="26"/>
      <c r="AH525" s="26"/>
      <c r="AI525" s="91"/>
      <c r="AJ525" s="26"/>
      <c r="AK525" s="26"/>
      <c r="AL525" s="26"/>
      <c r="AM525" s="26"/>
      <c r="AN525" s="26"/>
      <c r="AO525" s="286">
        <f t="shared" si="427"/>
        <v>0</v>
      </c>
      <c r="AP525" s="294">
        <f t="shared" si="427"/>
        <v>0</v>
      </c>
      <c r="AQ525" s="302">
        <f t="shared" si="427"/>
        <v>0</v>
      </c>
      <c r="AR525" s="310">
        <f t="shared" si="427"/>
        <v>0</v>
      </c>
      <c r="AS525" s="272">
        <f>((((K525*VÁHY!$B$7)+(L525*VÁHY!$C$7)+(M525*VÁHY!$D$7)+(N525*VÁHY!$E$7)+(O525*VÁHY!$F$7)+(P525*VÁHY!$G$7))*VÁHY!$H$7)+((R525*VÁHY!$I$7)+(S525*VÁHY!$J$7)+(T525*VÁHY!$K$7)+(U525*VÁHY!$L$7)+(V525*VÁHY!$M$7)+(W525*VÁHY!$N$7))+(X525*VÁHY!$O$7+Y525*VÁHY!$P$7+Z525*VÁHY!$Q$7+AA525*VÁHY!$R$7+AB525*VÁHY!$S$7+AC525*VÁHY!$T$7)+(AD525*VÁHY!$U$7+AE525*VÁHY!$V$7+AG525*VÁHY!$X$7+AH525*VÁHY!$Y$7))*(1+(AM525*VÁHY!$AD$7))+(AJ525*VÁHY!$AA$7)</f>
        <v>0</v>
      </c>
      <c r="AT525" s="273">
        <f>AS525+AS524+AS523</f>
        <v>0</v>
      </c>
      <c r="AU525" s="272">
        <f t="shared" si="428"/>
        <v>0</v>
      </c>
      <c r="AV525" s="272">
        <f>AS525+AS524+AS523+AS522+AS521+AS520+AS516</f>
        <v>0</v>
      </c>
    </row>
    <row r="526" spans="1:48" ht="21.95" customHeight="1" thickBot="1" x14ac:dyDescent="0.25">
      <c r="A526" s="104"/>
      <c r="B526" s="30">
        <v>43030</v>
      </c>
      <c r="C526" s="335"/>
      <c r="D526" s="335"/>
      <c r="E526" s="335"/>
      <c r="F526" s="334"/>
      <c r="G526" s="334"/>
      <c r="H526" s="334"/>
      <c r="I526" s="70">
        <f t="shared" si="425"/>
        <v>0</v>
      </c>
      <c r="J526" s="70">
        <f t="shared" si="426"/>
        <v>0</v>
      </c>
      <c r="K526" s="55"/>
      <c r="L526" s="56"/>
      <c r="M526" s="57"/>
      <c r="N526" s="58"/>
      <c r="O526" s="59"/>
      <c r="P526" s="60"/>
      <c r="Q526" s="132"/>
      <c r="R526" s="61"/>
      <c r="S526" s="62"/>
      <c r="T526" s="63"/>
      <c r="U526" s="64"/>
      <c r="V526" s="65"/>
      <c r="W526" s="66"/>
      <c r="X526" s="67"/>
      <c r="Y526" s="68"/>
      <c r="Z526" s="67"/>
      <c r="AA526" s="68"/>
      <c r="AB526" s="67"/>
      <c r="AC526" s="69"/>
      <c r="AD526" s="26"/>
      <c r="AE526" s="26"/>
      <c r="AF526" s="26"/>
      <c r="AG526" s="26"/>
      <c r="AH526" s="26"/>
      <c r="AI526" s="91"/>
      <c r="AJ526" s="26"/>
      <c r="AK526" s="26"/>
      <c r="AL526" s="26"/>
      <c r="AM526" s="26"/>
      <c r="AN526" s="26"/>
      <c r="AO526" s="286">
        <f t="shared" si="427"/>
        <v>0</v>
      </c>
      <c r="AP526" s="294">
        <f t="shared" si="427"/>
        <v>0</v>
      </c>
      <c r="AQ526" s="302">
        <f t="shared" si="427"/>
        <v>0</v>
      </c>
      <c r="AR526" s="310">
        <f t="shared" si="427"/>
        <v>0</v>
      </c>
      <c r="AS526" s="272">
        <f>((((K526*VÁHY!$B$7)+(L526*VÁHY!$C$7)+(M526*VÁHY!$D$7)+(N526*VÁHY!$E$7)+(O526*VÁHY!$F$7)+(P526*VÁHY!$G$7))*VÁHY!$H$7)+((R526*VÁHY!$I$7)+(S526*VÁHY!$J$7)+(T526*VÁHY!$K$7)+(U526*VÁHY!$L$7)+(V526*VÁHY!$M$7)+(W526*VÁHY!$N$7))+(X526*VÁHY!$O$7+Y526*VÁHY!$P$7+Z526*VÁHY!$Q$7+AA526*VÁHY!$R$7+AB526*VÁHY!$S$7+AC526*VÁHY!$T$7)+(AD526*VÁHY!$U$7+AE526*VÁHY!$V$7+AG526*VÁHY!$X$7+AH526*VÁHY!$Y$7))*(1+(AM526*VÁHY!$AD$7))+(AJ526*VÁHY!$AA$7)</f>
        <v>0</v>
      </c>
      <c r="AT526" s="273">
        <f>AS526+AS525+AS524</f>
        <v>0</v>
      </c>
      <c r="AU526" s="272">
        <f t="shared" si="428"/>
        <v>0</v>
      </c>
      <c r="AV526" s="272">
        <f t="shared" ref="AV526" si="429">AS526+AS525+AS524+AS523+AS522+AS521+AS520</f>
        <v>0</v>
      </c>
    </row>
    <row r="527" spans="1:48" ht="14.25" thickTop="1" thickBot="1" x14ac:dyDescent="0.25">
      <c r="A527" s="105"/>
      <c r="B527" s="106"/>
      <c r="C527" s="114" t="e">
        <f>(L519+M519+N519+S519+T519+U519)/J519</f>
        <v>#DIV/0!</v>
      </c>
      <c r="D527" s="107" t="e">
        <f>(O519+P519+V519+W519+Y519+AA519)/(K519+L519+M519+N519+O519+P519+R519+S519+T519+U519+V519+W519+X519+Y519+Z519+AA519+AB519+AC519)</f>
        <v>#DIV/0!</v>
      </c>
      <c r="E527" s="108" t="e">
        <f>(K519+L519+M519+N519+O519+P519)/J519</f>
        <v>#DIV/0!</v>
      </c>
      <c r="F527" s="109" t="e">
        <f>1-J519/I519</f>
        <v>#DIV/0!</v>
      </c>
      <c r="G527" s="125" t="e">
        <f>Q519/J519</f>
        <v>#DIV/0!</v>
      </c>
      <c r="H527" s="127">
        <f>I519/(MAKROPLAN!E54)</f>
        <v>0</v>
      </c>
      <c r="I527" s="110"/>
      <c r="J527" s="111"/>
      <c r="K527" s="111"/>
      <c r="L527" s="111"/>
      <c r="M527" s="111"/>
      <c r="N527" s="111"/>
      <c r="O527" s="110"/>
      <c r="P527" s="111"/>
      <c r="Q527" s="111"/>
      <c r="R527" s="111"/>
      <c r="S527" s="111"/>
      <c r="T527" s="111"/>
      <c r="U527" s="111"/>
      <c r="V527" s="110"/>
      <c r="W527" s="111"/>
      <c r="X527" s="111"/>
      <c r="Y527" s="111"/>
      <c r="Z527" s="111"/>
      <c r="AA527" s="111"/>
      <c r="AB527" s="110"/>
      <c r="AC527" s="111"/>
      <c r="AD527" s="111"/>
      <c r="AE527" s="111"/>
      <c r="AF527" s="111"/>
      <c r="AG527" s="111"/>
      <c r="AH527" s="111"/>
      <c r="AI527" s="111"/>
      <c r="AJ527" s="111"/>
      <c r="AK527" s="111"/>
      <c r="AL527" s="111"/>
      <c r="AM527" s="111"/>
    </row>
    <row r="528" spans="1:48" ht="13.5" thickTop="1" x14ac:dyDescent="0.2">
      <c r="A528" s="112"/>
      <c r="B528" s="106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  <c r="AA528" s="113"/>
      <c r="AB528" s="113"/>
      <c r="AC528" s="113"/>
      <c r="AD528" s="113"/>
      <c r="AE528" s="113"/>
      <c r="AF528" s="113"/>
      <c r="AG528" s="113"/>
      <c r="AH528" s="113"/>
      <c r="AI528" s="113"/>
      <c r="AJ528" s="113"/>
      <c r="AK528" s="113"/>
      <c r="AL528" s="113"/>
      <c r="AM528" s="113"/>
    </row>
    <row r="529" spans="1:48" ht="20.25" x14ac:dyDescent="0.2">
      <c r="A529" s="100"/>
      <c r="B529" s="12"/>
      <c r="C529" s="355" t="s">
        <v>147</v>
      </c>
      <c r="D529" s="355"/>
      <c r="E529" s="355"/>
      <c r="F529" s="355" t="s">
        <v>73</v>
      </c>
      <c r="G529" s="355"/>
      <c r="H529" s="355"/>
      <c r="I529" s="70">
        <f>(K529+L529+M529+N529+O529+P529+R529+S529+T529+U529+V529+W529+AD529+AE529+AG529+(AH529/4)+X529+Y529+Z529+AA529+AB529+AC529)</f>
        <v>0</v>
      </c>
      <c r="J529" s="70">
        <f>(K529+L529+M529+N529+O529+P529+R529+S529+T529+U529+V529+W529)</f>
        <v>0</v>
      </c>
      <c r="K529" s="71">
        <f t="shared" ref="K529:AJ529" si="430">SUM(K530:K536)/60</f>
        <v>0</v>
      </c>
      <c r="L529" s="72">
        <f t="shared" si="430"/>
        <v>0</v>
      </c>
      <c r="M529" s="73">
        <f t="shared" si="430"/>
        <v>0</v>
      </c>
      <c r="N529" s="74">
        <f t="shared" si="430"/>
        <v>0</v>
      </c>
      <c r="O529" s="75">
        <f t="shared" si="430"/>
        <v>0</v>
      </c>
      <c r="P529" s="76">
        <f t="shared" si="430"/>
        <v>0</v>
      </c>
      <c r="Q529" s="130">
        <f t="shared" si="430"/>
        <v>0</v>
      </c>
      <c r="R529" s="77">
        <f t="shared" si="430"/>
        <v>0</v>
      </c>
      <c r="S529" s="78">
        <f t="shared" si="430"/>
        <v>0</v>
      </c>
      <c r="T529" s="79">
        <f t="shared" si="430"/>
        <v>0</v>
      </c>
      <c r="U529" s="80">
        <f t="shared" si="430"/>
        <v>0</v>
      </c>
      <c r="V529" s="81">
        <f t="shared" si="430"/>
        <v>0</v>
      </c>
      <c r="W529" s="82">
        <f t="shared" si="430"/>
        <v>0</v>
      </c>
      <c r="X529" s="83">
        <f t="shared" si="430"/>
        <v>0</v>
      </c>
      <c r="Y529" s="84">
        <f t="shared" si="430"/>
        <v>0</v>
      </c>
      <c r="Z529" s="83">
        <f t="shared" si="430"/>
        <v>0</v>
      </c>
      <c r="AA529" s="84">
        <f t="shared" si="430"/>
        <v>0</v>
      </c>
      <c r="AB529" s="83">
        <f t="shared" si="430"/>
        <v>0</v>
      </c>
      <c r="AC529" s="85">
        <f t="shared" si="430"/>
        <v>0</v>
      </c>
      <c r="AD529" s="86">
        <f t="shared" si="430"/>
        <v>0</v>
      </c>
      <c r="AE529" s="86">
        <f t="shared" si="430"/>
        <v>0</v>
      </c>
      <c r="AF529" s="86">
        <f t="shared" si="430"/>
        <v>0</v>
      </c>
      <c r="AG529" s="86">
        <f t="shared" si="430"/>
        <v>0</v>
      </c>
      <c r="AH529" s="86">
        <f t="shared" si="430"/>
        <v>0</v>
      </c>
      <c r="AI529" s="89">
        <f t="shared" si="430"/>
        <v>0</v>
      </c>
      <c r="AJ529" s="86">
        <f t="shared" si="430"/>
        <v>0</v>
      </c>
      <c r="AK529" s="24">
        <f t="shared" ref="AK529" si="431">SUM(AK530:AK536)</f>
        <v>0</v>
      </c>
      <c r="AL529" s="24">
        <f t="shared" ref="AL529:AN529" si="432">SUM(AL530:AL536)</f>
        <v>0</v>
      </c>
      <c r="AM529" s="24">
        <f t="shared" si="432"/>
        <v>0</v>
      </c>
      <c r="AN529" s="24">
        <f t="shared" si="432"/>
        <v>0</v>
      </c>
      <c r="AO529" s="280">
        <f>VÁHY!$AF$7</f>
        <v>2.5714285714285716</v>
      </c>
      <c r="AP529" s="291">
        <f>VÁHY!$AG$7</f>
        <v>6.7499999999999991</v>
      </c>
      <c r="AQ529" s="299">
        <f>VÁHY!$AH$7</f>
        <v>9.6428571428571406</v>
      </c>
      <c r="AR529" s="307">
        <f>VÁHY!$AI$7</f>
        <v>11.25</v>
      </c>
    </row>
    <row r="530" spans="1:48" ht="21.95" customHeight="1" x14ac:dyDescent="0.2">
      <c r="A530" s="103"/>
      <c r="B530" s="30">
        <v>43031</v>
      </c>
      <c r="C530" s="334"/>
      <c r="D530" s="334"/>
      <c r="E530" s="334"/>
      <c r="F530" s="334"/>
      <c r="G530" s="334"/>
      <c r="H530" s="334"/>
      <c r="I530" s="70">
        <f t="shared" ref="I530:I536" si="433">(K530+L530+M530+N530+O530+P530+R530+S530+T530+U530+V530+W530+AD530+AE530+AG530+(AH530/4)+X530+Y530+Z530+AA530+AB530+AC530)/60</f>
        <v>0</v>
      </c>
      <c r="J530" s="70">
        <f t="shared" ref="J530:J536" si="434">(K530+L530+M530+N530+O530+P530+R530+S530+T530+U530+V530+W530)/60</f>
        <v>0</v>
      </c>
      <c r="K530" s="40"/>
      <c r="L530" s="41"/>
      <c r="M530" s="42"/>
      <c r="N530" s="43"/>
      <c r="O530" s="44"/>
      <c r="P530" s="45"/>
      <c r="Q530" s="131"/>
      <c r="R530" s="46"/>
      <c r="S530" s="47"/>
      <c r="T530" s="48"/>
      <c r="U530" s="49"/>
      <c r="V530" s="50"/>
      <c r="W530" s="51"/>
      <c r="X530" s="52"/>
      <c r="Y530" s="53"/>
      <c r="Z530" s="52"/>
      <c r="AA530" s="53"/>
      <c r="AB530" s="52"/>
      <c r="AC530" s="54"/>
      <c r="AD530" s="25"/>
      <c r="AE530" s="25"/>
      <c r="AF530" s="25"/>
      <c r="AG530" s="25"/>
      <c r="AH530" s="25"/>
      <c r="AI530" s="90"/>
      <c r="AJ530" s="25"/>
      <c r="AK530" s="25"/>
      <c r="AL530" s="25"/>
      <c r="AM530" s="25"/>
      <c r="AN530" s="25"/>
      <c r="AO530" s="286">
        <f t="shared" ref="AO530:AR536" si="435">AS530/60</f>
        <v>0</v>
      </c>
      <c r="AP530" s="294">
        <f t="shared" si="435"/>
        <v>0</v>
      </c>
      <c r="AQ530" s="302">
        <f t="shared" si="435"/>
        <v>0</v>
      </c>
      <c r="AR530" s="310">
        <f t="shared" si="435"/>
        <v>0</v>
      </c>
      <c r="AS530" s="272">
        <f>((((K530*VÁHY!$B$7)+(L530*VÁHY!$C$7)+(M530*VÁHY!$D$7)+(N530*VÁHY!$E$7)+(O530*VÁHY!$F$7)+(P530*VÁHY!$G$7))*VÁHY!$H$7)+((R530*VÁHY!$I$7)+(S530*VÁHY!$J$7)+(T530*VÁHY!$K$7)+(U530*VÁHY!$L$7)+(V530*VÁHY!$M$7)+(W530*VÁHY!$N$7))+(X530*VÁHY!$O$7+Y530*VÁHY!$P$7+Z530*VÁHY!$Q$7+AA530*VÁHY!$R$7+AB530*VÁHY!$S$7+AC530*VÁHY!$T$7)+(AD530*VÁHY!$U$7+AE530*VÁHY!$V$7+AG530*VÁHY!$X$7+AH530*VÁHY!$Y$7))*(1+(AM530*VÁHY!$AD$7))+(AJ530*VÁHY!$AA$7)</f>
        <v>0</v>
      </c>
      <c r="AT530" s="272">
        <f>AS530+AS526+AS525</f>
        <v>0</v>
      </c>
      <c r="AU530" s="272">
        <f>AS530+AS526+AS525+AS524+AS523</f>
        <v>0</v>
      </c>
      <c r="AV530" s="272">
        <f>AS530+AS526+AS525+AS524+AS523+AS522+AS521</f>
        <v>0</v>
      </c>
    </row>
    <row r="531" spans="1:48" ht="21.95" customHeight="1" x14ac:dyDescent="0.2">
      <c r="A531" s="104"/>
      <c r="B531" s="31">
        <v>43032</v>
      </c>
      <c r="C531" s="334"/>
      <c r="D531" s="334"/>
      <c r="E531" s="334"/>
      <c r="F531" s="334"/>
      <c r="G531" s="334"/>
      <c r="H531" s="334"/>
      <c r="I531" s="70">
        <f t="shared" si="433"/>
        <v>0</v>
      </c>
      <c r="J531" s="70">
        <f t="shared" si="434"/>
        <v>0</v>
      </c>
      <c r="K531" s="55"/>
      <c r="L531" s="56"/>
      <c r="M531" s="57"/>
      <c r="N531" s="58"/>
      <c r="O531" s="59"/>
      <c r="P531" s="60"/>
      <c r="Q531" s="132"/>
      <c r="R531" s="61"/>
      <c r="S531" s="62"/>
      <c r="T531" s="63"/>
      <c r="U531" s="64"/>
      <c r="V531" s="65"/>
      <c r="W531" s="66"/>
      <c r="X531" s="67"/>
      <c r="Y531" s="68"/>
      <c r="Z531" s="67"/>
      <c r="AA531" s="68"/>
      <c r="AB531" s="67"/>
      <c r="AC531" s="69"/>
      <c r="AD531" s="26"/>
      <c r="AE531" s="26"/>
      <c r="AF531" s="26"/>
      <c r="AG531" s="26"/>
      <c r="AH531" s="26"/>
      <c r="AI531" s="91"/>
      <c r="AJ531" s="26"/>
      <c r="AK531" s="26"/>
      <c r="AL531" s="26"/>
      <c r="AM531" s="26"/>
      <c r="AN531" s="26"/>
      <c r="AO531" s="286">
        <f t="shared" si="435"/>
        <v>0</v>
      </c>
      <c r="AP531" s="294">
        <f t="shared" si="435"/>
        <v>0</v>
      </c>
      <c r="AQ531" s="302">
        <f t="shared" si="435"/>
        <v>0</v>
      </c>
      <c r="AR531" s="310">
        <f t="shared" si="435"/>
        <v>0</v>
      </c>
      <c r="AS531" s="272">
        <f>((((K531*VÁHY!$B$7)+(L531*VÁHY!$C$7)+(M531*VÁHY!$D$7)+(N531*VÁHY!$E$7)+(O531*VÁHY!$F$7)+(P531*VÁHY!$G$7))*VÁHY!$H$7)+((R531*VÁHY!$I$7)+(S531*VÁHY!$J$7)+(T531*VÁHY!$K$7)+(U531*VÁHY!$L$7)+(V531*VÁHY!$M$7)+(W531*VÁHY!$N$7))+(X531*VÁHY!$O$7+Y531*VÁHY!$P$7+Z531*VÁHY!$Q$7+AA531*VÁHY!$R$7+AB531*VÁHY!$S$7+AC531*VÁHY!$T$7)+(AD531*VÁHY!$U$7+AE531*VÁHY!$V$7+AG531*VÁHY!$X$7+AH531*VÁHY!$Y$7))*(1+(AM531*VÁHY!$AD$7))+(AJ531*VÁHY!$AA$7)</f>
        <v>0</v>
      </c>
      <c r="AT531" s="273">
        <f>AS531+AS530+AS526</f>
        <v>0</v>
      </c>
      <c r="AU531" s="272">
        <f>AS531+AS530+AS526+AS525+AS524</f>
        <v>0</v>
      </c>
      <c r="AV531" s="272">
        <f>AS531+AS530+AS526+AS525+AS524+AS523+AS522</f>
        <v>0</v>
      </c>
    </row>
    <row r="532" spans="1:48" ht="21.95" customHeight="1" x14ac:dyDescent="0.2">
      <c r="A532" s="104"/>
      <c r="B532" s="31">
        <v>43033</v>
      </c>
      <c r="C532" s="334"/>
      <c r="D532" s="334"/>
      <c r="E532" s="334"/>
      <c r="F532" s="334"/>
      <c r="G532" s="334"/>
      <c r="H532" s="334"/>
      <c r="I532" s="70">
        <f t="shared" si="433"/>
        <v>0</v>
      </c>
      <c r="J532" s="70">
        <f t="shared" si="434"/>
        <v>0</v>
      </c>
      <c r="K532" s="55"/>
      <c r="L532" s="56"/>
      <c r="M532" s="57"/>
      <c r="N532" s="58"/>
      <c r="O532" s="59"/>
      <c r="P532" s="60"/>
      <c r="Q532" s="132"/>
      <c r="R532" s="61"/>
      <c r="S532" s="62"/>
      <c r="T532" s="63"/>
      <c r="U532" s="64"/>
      <c r="V532" s="65"/>
      <c r="W532" s="66"/>
      <c r="X532" s="67"/>
      <c r="Y532" s="68"/>
      <c r="Z532" s="67"/>
      <c r="AA532" s="68"/>
      <c r="AB532" s="67"/>
      <c r="AC532" s="69"/>
      <c r="AD532" s="26"/>
      <c r="AE532" s="26"/>
      <c r="AF532" s="26"/>
      <c r="AG532" s="26"/>
      <c r="AH532" s="26"/>
      <c r="AI532" s="91"/>
      <c r="AJ532" s="26"/>
      <c r="AK532" s="26"/>
      <c r="AL532" s="26"/>
      <c r="AM532" s="26"/>
      <c r="AN532" s="26"/>
      <c r="AO532" s="286">
        <f t="shared" si="435"/>
        <v>0</v>
      </c>
      <c r="AP532" s="294">
        <f t="shared" si="435"/>
        <v>0</v>
      </c>
      <c r="AQ532" s="302">
        <f t="shared" si="435"/>
        <v>0</v>
      </c>
      <c r="AR532" s="310">
        <f t="shared" si="435"/>
        <v>0</v>
      </c>
      <c r="AS532" s="272">
        <f>((((K532*VÁHY!$B$7)+(L532*VÁHY!$C$7)+(M532*VÁHY!$D$7)+(N532*VÁHY!$E$7)+(O532*VÁHY!$F$7)+(P532*VÁHY!$G$7))*VÁHY!$H$7)+((R532*VÁHY!$I$7)+(S532*VÁHY!$J$7)+(T532*VÁHY!$K$7)+(U532*VÁHY!$L$7)+(V532*VÁHY!$M$7)+(W532*VÁHY!$N$7))+(X532*VÁHY!$O$7+Y532*VÁHY!$P$7+Z532*VÁHY!$Q$7+AA532*VÁHY!$R$7+AB532*VÁHY!$S$7+AC532*VÁHY!$T$7)+(AD532*VÁHY!$U$7+AE532*VÁHY!$V$7+AG532*VÁHY!$X$7+AH532*VÁHY!$Y$7))*(1+(AM532*VÁHY!$AD$7))+(AJ532*VÁHY!$AA$7)</f>
        <v>0</v>
      </c>
      <c r="AT532" s="273">
        <f>AS532+AS531+AS530</f>
        <v>0</v>
      </c>
      <c r="AU532" s="272">
        <f>AS532+AS531+AS530+AS526+AS525</f>
        <v>0</v>
      </c>
      <c r="AV532" s="272">
        <f>AS532+AS531+AS530+AS526+AS525+AS524+AS523</f>
        <v>0</v>
      </c>
    </row>
    <row r="533" spans="1:48" ht="21.95" customHeight="1" x14ac:dyDescent="0.2">
      <c r="A533" s="104"/>
      <c r="B533" s="30">
        <v>43034</v>
      </c>
      <c r="C533" s="334"/>
      <c r="D533" s="334"/>
      <c r="E533" s="334"/>
      <c r="F533" s="334"/>
      <c r="G533" s="334"/>
      <c r="H533" s="334"/>
      <c r="I533" s="70">
        <f t="shared" si="433"/>
        <v>0</v>
      </c>
      <c r="J533" s="70">
        <f t="shared" si="434"/>
        <v>0</v>
      </c>
      <c r="K533" s="55"/>
      <c r="L533" s="56"/>
      <c r="M533" s="57"/>
      <c r="N533" s="58"/>
      <c r="O533" s="59"/>
      <c r="P533" s="60"/>
      <c r="Q533" s="132"/>
      <c r="R533" s="61"/>
      <c r="S533" s="62"/>
      <c r="T533" s="63"/>
      <c r="U533" s="64"/>
      <c r="V533" s="65"/>
      <c r="W533" s="66"/>
      <c r="X533" s="67"/>
      <c r="Y533" s="68"/>
      <c r="Z533" s="67"/>
      <c r="AA533" s="68"/>
      <c r="AB533" s="67"/>
      <c r="AC533" s="69"/>
      <c r="AD533" s="26"/>
      <c r="AE533" s="26"/>
      <c r="AF533" s="26"/>
      <c r="AG533" s="26"/>
      <c r="AH533" s="26"/>
      <c r="AI533" s="91"/>
      <c r="AJ533" s="26"/>
      <c r="AK533" s="26"/>
      <c r="AL533" s="26"/>
      <c r="AM533" s="26"/>
      <c r="AN533" s="26"/>
      <c r="AO533" s="286">
        <f t="shared" si="435"/>
        <v>0</v>
      </c>
      <c r="AP533" s="294">
        <f t="shared" si="435"/>
        <v>0</v>
      </c>
      <c r="AQ533" s="302">
        <f t="shared" si="435"/>
        <v>0</v>
      </c>
      <c r="AR533" s="310">
        <f t="shared" si="435"/>
        <v>0</v>
      </c>
      <c r="AS533" s="272">
        <f>((((K533*VÁHY!$B$7)+(L533*VÁHY!$C$7)+(M533*VÁHY!$D$7)+(N533*VÁHY!$E$7)+(O533*VÁHY!$F$7)+(P533*VÁHY!$G$7))*VÁHY!$H$7)+((R533*VÁHY!$I$7)+(S533*VÁHY!$J$7)+(T533*VÁHY!$K$7)+(U533*VÁHY!$L$7)+(V533*VÁHY!$M$7)+(W533*VÁHY!$N$7))+(X533*VÁHY!$O$7+Y533*VÁHY!$P$7+Z533*VÁHY!$Q$7+AA533*VÁHY!$R$7+AB533*VÁHY!$S$7+AC533*VÁHY!$T$7)+(AD533*VÁHY!$U$7+AE533*VÁHY!$V$7+AG533*VÁHY!$X$7+AH533*VÁHY!$Y$7))*(1+(AM533*VÁHY!$AD$7))+(AJ533*VÁHY!$AA$7)</f>
        <v>0</v>
      </c>
      <c r="AT533" s="273">
        <f>AS533+AS532+AS531</f>
        <v>0</v>
      </c>
      <c r="AU533" s="272">
        <f>AS533+AS532+AS531+AS530+AS526</f>
        <v>0</v>
      </c>
      <c r="AV533" s="272">
        <f>AS533+AS532+AS531+AS530+AS526+AS525+AS524</f>
        <v>0</v>
      </c>
    </row>
    <row r="534" spans="1:48" ht="21.95" customHeight="1" x14ac:dyDescent="0.2">
      <c r="A534" s="104"/>
      <c r="B534" s="31">
        <v>43035</v>
      </c>
      <c r="C534" s="334"/>
      <c r="D534" s="334"/>
      <c r="E534" s="334"/>
      <c r="F534" s="334"/>
      <c r="G534" s="334"/>
      <c r="H534" s="334"/>
      <c r="I534" s="70">
        <f t="shared" si="433"/>
        <v>0</v>
      </c>
      <c r="J534" s="70">
        <f t="shared" si="434"/>
        <v>0</v>
      </c>
      <c r="K534" s="55"/>
      <c r="L534" s="56"/>
      <c r="M534" s="57"/>
      <c r="N534" s="58"/>
      <c r="O534" s="59"/>
      <c r="P534" s="60"/>
      <c r="Q534" s="132"/>
      <c r="R534" s="61"/>
      <c r="S534" s="62"/>
      <c r="T534" s="63"/>
      <c r="U534" s="64"/>
      <c r="V534" s="65"/>
      <c r="W534" s="66"/>
      <c r="X534" s="67"/>
      <c r="Y534" s="68"/>
      <c r="Z534" s="67"/>
      <c r="AA534" s="68"/>
      <c r="AB534" s="67"/>
      <c r="AC534" s="69"/>
      <c r="AD534" s="26"/>
      <c r="AE534" s="26"/>
      <c r="AF534" s="26"/>
      <c r="AG534" s="26"/>
      <c r="AH534" s="26"/>
      <c r="AI534" s="91"/>
      <c r="AJ534" s="26"/>
      <c r="AK534" s="26"/>
      <c r="AL534" s="26"/>
      <c r="AM534" s="26"/>
      <c r="AN534" s="26"/>
      <c r="AO534" s="286">
        <f t="shared" si="435"/>
        <v>0</v>
      </c>
      <c r="AP534" s="294">
        <f t="shared" si="435"/>
        <v>0</v>
      </c>
      <c r="AQ534" s="302">
        <f t="shared" si="435"/>
        <v>0</v>
      </c>
      <c r="AR534" s="310">
        <f t="shared" si="435"/>
        <v>0</v>
      </c>
      <c r="AS534" s="272">
        <f>((((K534*VÁHY!$B$7)+(L534*VÁHY!$C$7)+(M534*VÁHY!$D$7)+(N534*VÁHY!$E$7)+(O534*VÁHY!$F$7)+(P534*VÁHY!$G$7))*VÁHY!$H$7)+((R534*VÁHY!$I$7)+(S534*VÁHY!$J$7)+(T534*VÁHY!$K$7)+(U534*VÁHY!$L$7)+(V534*VÁHY!$M$7)+(W534*VÁHY!$N$7))+(X534*VÁHY!$O$7+Y534*VÁHY!$P$7+Z534*VÁHY!$Q$7+AA534*VÁHY!$R$7+AB534*VÁHY!$S$7+AC534*VÁHY!$T$7)+(AD534*VÁHY!$U$7+AE534*VÁHY!$V$7+AG534*VÁHY!$X$7+AH534*VÁHY!$Y$7))*(1+(AM534*VÁHY!$AD$7))+(AJ534*VÁHY!$AA$7)</f>
        <v>0</v>
      </c>
      <c r="AT534" s="273">
        <f>AS534+AS533+AS532</f>
        <v>0</v>
      </c>
      <c r="AU534" s="272">
        <f t="shared" ref="AU534:AU536" si="436">AS534+AS533+AS532+AS531+AS530</f>
        <v>0</v>
      </c>
      <c r="AV534" s="272">
        <f>AS534+AS533+AS532+AS531+AS530+AS526+AS525</f>
        <v>0</v>
      </c>
    </row>
    <row r="535" spans="1:48" ht="21.95" customHeight="1" x14ac:dyDescent="0.2">
      <c r="A535" s="104"/>
      <c r="B535" s="31">
        <v>43036</v>
      </c>
      <c r="C535" s="334"/>
      <c r="D535" s="334"/>
      <c r="E535" s="334"/>
      <c r="F535" s="334"/>
      <c r="G535" s="334"/>
      <c r="H535" s="334"/>
      <c r="I535" s="70">
        <f t="shared" si="433"/>
        <v>0</v>
      </c>
      <c r="J535" s="70">
        <f t="shared" si="434"/>
        <v>0</v>
      </c>
      <c r="K535" s="55"/>
      <c r="L535" s="56"/>
      <c r="M535" s="57"/>
      <c r="N535" s="58"/>
      <c r="O535" s="59"/>
      <c r="P535" s="60"/>
      <c r="Q535" s="132"/>
      <c r="R535" s="61"/>
      <c r="S535" s="62"/>
      <c r="T535" s="63"/>
      <c r="U535" s="64"/>
      <c r="V535" s="65"/>
      <c r="W535" s="66"/>
      <c r="X535" s="67"/>
      <c r="Y535" s="68"/>
      <c r="Z535" s="67"/>
      <c r="AA535" s="68"/>
      <c r="AB535" s="67"/>
      <c r="AC535" s="69"/>
      <c r="AD535" s="26"/>
      <c r="AE535" s="26"/>
      <c r="AF535" s="26"/>
      <c r="AG535" s="26"/>
      <c r="AH535" s="26"/>
      <c r="AI535" s="91"/>
      <c r="AJ535" s="26"/>
      <c r="AK535" s="26"/>
      <c r="AL535" s="26"/>
      <c r="AM535" s="26"/>
      <c r="AN535" s="26"/>
      <c r="AO535" s="286">
        <f t="shared" si="435"/>
        <v>0</v>
      </c>
      <c r="AP535" s="294">
        <f t="shared" si="435"/>
        <v>0</v>
      </c>
      <c r="AQ535" s="302">
        <f t="shared" si="435"/>
        <v>0</v>
      </c>
      <c r="AR535" s="310">
        <f t="shared" si="435"/>
        <v>0</v>
      </c>
      <c r="AS535" s="272">
        <f>((((K535*VÁHY!$B$7)+(L535*VÁHY!$C$7)+(M535*VÁHY!$D$7)+(N535*VÁHY!$E$7)+(O535*VÁHY!$F$7)+(P535*VÁHY!$G$7))*VÁHY!$H$7)+((R535*VÁHY!$I$7)+(S535*VÁHY!$J$7)+(T535*VÁHY!$K$7)+(U535*VÁHY!$L$7)+(V535*VÁHY!$M$7)+(W535*VÁHY!$N$7))+(X535*VÁHY!$O$7+Y535*VÁHY!$P$7+Z535*VÁHY!$Q$7+AA535*VÁHY!$R$7+AB535*VÁHY!$S$7+AC535*VÁHY!$T$7)+(AD535*VÁHY!$U$7+AE535*VÁHY!$V$7+AG535*VÁHY!$X$7+AH535*VÁHY!$Y$7))*(1+(AM535*VÁHY!$AD$7))+(AJ535*VÁHY!$AA$7)</f>
        <v>0</v>
      </c>
      <c r="AT535" s="273">
        <f>AS535+AS534+AS533</f>
        <v>0</v>
      </c>
      <c r="AU535" s="272">
        <f t="shared" si="436"/>
        <v>0</v>
      </c>
      <c r="AV535" s="272">
        <f>AS535+AS534+AS533+AS532+AS531+AS530+AS526</f>
        <v>0</v>
      </c>
    </row>
    <row r="536" spans="1:48" ht="21.95" customHeight="1" thickBot="1" x14ac:dyDescent="0.25">
      <c r="A536" s="104"/>
      <c r="B536" s="30">
        <v>43037</v>
      </c>
      <c r="C536" s="335"/>
      <c r="D536" s="335"/>
      <c r="E536" s="335"/>
      <c r="F536" s="334"/>
      <c r="G536" s="334"/>
      <c r="H536" s="334"/>
      <c r="I536" s="70">
        <f t="shared" si="433"/>
        <v>0</v>
      </c>
      <c r="J536" s="70">
        <f t="shared" si="434"/>
        <v>0</v>
      </c>
      <c r="K536" s="55"/>
      <c r="L536" s="56"/>
      <c r="M536" s="57"/>
      <c r="N536" s="58"/>
      <c r="O536" s="59"/>
      <c r="P536" s="60"/>
      <c r="Q536" s="132"/>
      <c r="R536" s="61"/>
      <c r="S536" s="62"/>
      <c r="T536" s="63"/>
      <c r="U536" s="64"/>
      <c r="V536" s="65"/>
      <c r="W536" s="66"/>
      <c r="X536" s="67"/>
      <c r="Y536" s="68"/>
      <c r="Z536" s="67"/>
      <c r="AA536" s="68"/>
      <c r="AB536" s="67"/>
      <c r="AC536" s="69"/>
      <c r="AD536" s="26"/>
      <c r="AE536" s="26"/>
      <c r="AF536" s="26"/>
      <c r="AG536" s="26"/>
      <c r="AH536" s="26"/>
      <c r="AI536" s="91"/>
      <c r="AJ536" s="26"/>
      <c r="AK536" s="26"/>
      <c r="AL536" s="26"/>
      <c r="AM536" s="26"/>
      <c r="AN536" s="26"/>
      <c r="AO536" s="286">
        <f t="shared" si="435"/>
        <v>0</v>
      </c>
      <c r="AP536" s="294">
        <f t="shared" si="435"/>
        <v>0</v>
      </c>
      <c r="AQ536" s="302">
        <f t="shared" si="435"/>
        <v>0</v>
      </c>
      <c r="AR536" s="310">
        <f t="shared" si="435"/>
        <v>0</v>
      </c>
      <c r="AS536" s="272">
        <f>((((K536*VÁHY!$B$7)+(L536*VÁHY!$C$7)+(M536*VÁHY!$D$7)+(N536*VÁHY!$E$7)+(O536*VÁHY!$F$7)+(P536*VÁHY!$G$7))*VÁHY!$H$7)+((R536*VÁHY!$I$7)+(S536*VÁHY!$J$7)+(T536*VÁHY!$K$7)+(U536*VÁHY!$L$7)+(V536*VÁHY!$M$7)+(W536*VÁHY!$N$7))+(X536*VÁHY!$O$7+Y536*VÁHY!$P$7+Z536*VÁHY!$Q$7+AA536*VÁHY!$R$7+AB536*VÁHY!$S$7+AC536*VÁHY!$T$7)+(AD536*VÁHY!$U$7+AE536*VÁHY!$V$7+AG536*VÁHY!$X$7+AH536*VÁHY!$Y$7))*(1+(AM536*VÁHY!$AD$7))+(AJ536*VÁHY!$AA$7)</f>
        <v>0</v>
      </c>
      <c r="AT536" s="273">
        <f>AS536+AS535+AS534</f>
        <v>0</v>
      </c>
      <c r="AU536" s="272">
        <f t="shared" si="436"/>
        <v>0</v>
      </c>
      <c r="AV536" s="272">
        <f t="shared" ref="AV536" si="437">AS536+AS535+AS534+AS533+AS532+AS531+AS530</f>
        <v>0</v>
      </c>
    </row>
    <row r="537" spans="1:48" ht="14.25" thickTop="1" thickBot="1" x14ac:dyDescent="0.25">
      <c r="A537" s="105"/>
      <c r="B537" s="106"/>
      <c r="C537" s="114" t="e">
        <f>(L529+M529+N529+S529+T529+U529)/J529</f>
        <v>#DIV/0!</v>
      </c>
      <c r="D537" s="107" t="e">
        <f>(O529+P529+V529+W529+Y529+AA529)/(K529+L529+M529+N529+O529+P529+R529+S529+T529+U529+V529+W529+X529+Y529+Z529+AA529+AB529+AC529)</f>
        <v>#DIV/0!</v>
      </c>
      <c r="E537" s="108" t="e">
        <f>(K529+L529+M529+N529+O529+P529)/J529</f>
        <v>#DIV/0!</v>
      </c>
      <c r="F537" s="109" t="e">
        <f>1-J529/I529</f>
        <v>#DIV/0!</v>
      </c>
      <c r="G537" s="125" t="e">
        <f>Q529/J529</f>
        <v>#DIV/0!</v>
      </c>
      <c r="H537" s="127">
        <f>I529/(MAKROPLAN!E55)</f>
        <v>0</v>
      </c>
      <c r="I537" s="110"/>
      <c r="J537" s="111"/>
      <c r="K537" s="111"/>
      <c r="L537" s="111"/>
      <c r="M537" s="111"/>
      <c r="N537" s="111"/>
      <c r="O537" s="110"/>
      <c r="P537" s="111"/>
      <c r="Q537" s="111"/>
      <c r="R537" s="111"/>
      <c r="S537" s="111"/>
      <c r="T537" s="111"/>
      <c r="U537" s="111"/>
      <c r="V537" s="110"/>
      <c r="W537" s="111"/>
      <c r="X537" s="111"/>
      <c r="Y537" s="111"/>
      <c r="Z537" s="111"/>
      <c r="AA537" s="111"/>
      <c r="AB537" s="110"/>
      <c r="AC537" s="111"/>
      <c r="AD537" s="111"/>
      <c r="AE537" s="111"/>
      <c r="AF537" s="111"/>
      <c r="AG537" s="111"/>
      <c r="AH537" s="111"/>
      <c r="AI537" s="111"/>
      <c r="AJ537" s="111"/>
      <c r="AK537" s="111"/>
      <c r="AL537" s="111"/>
      <c r="AM537" s="111"/>
    </row>
    <row r="538" spans="1:48" ht="13.5" thickTop="1" x14ac:dyDescent="0.2">
      <c r="B538" s="106"/>
    </row>
  </sheetData>
  <mergeCells count="850">
    <mergeCell ref="AS16:AV17"/>
    <mergeCell ref="AO16:AR17"/>
    <mergeCell ref="AI16:AI17"/>
    <mergeCell ref="AD16:AH17"/>
    <mergeCell ref="X16:AC17"/>
    <mergeCell ref="R16:W17"/>
    <mergeCell ref="Q16:Q17"/>
    <mergeCell ref="C534:E534"/>
    <mergeCell ref="F534:H534"/>
    <mergeCell ref="C515:E515"/>
    <mergeCell ref="F515:H515"/>
    <mergeCell ref="C516:E516"/>
    <mergeCell ref="F516:H516"/>
    <mergeCell ref="C519:E519"/>
    <mergeCell ref="F519:H519"/>
    <mergeCell ref="C512:E512"/>
    <mergeCell ref="F512:H512"/>
    <mergeCell ref="C513:E513"/>
    <mergeCell ref="F513:H513"/>
    <mergeCell ref="C514:E514"/>
    <mergeCell ref="F514:H514"/>
    <mergeCell ref="C509:E509"/>
    <mergeCell ref="F509:H509"/>
    <mergeCell ref="C510:E510"/>
    <mergeCell ref="C523:E523"/>
    <mergeCell ref="F523:H523"/>
    <mergeCell ref="C524:E524"/>
    <mergeCell ref="F524:H524"/>
    <mergeCell ref="C525:E525"/>
    <mergeCell ref="F525:H525"/>
    <mergeCell ref="C520:E520"/>
    <mergeCell ref="F520:H520"/>
    <mergeCell ref="C521:E521"/>
    <mergeCell ref="F521:H521"/>
    <mergeCell ref="C522:E522"/>
    <mergeCell ref="F522:H522"/>
    <mergeCell ref="C536:E536"/>
    <mergeCell ref="F536:H536"/>
    <mergeCell ref="C531:E531"/>
    <mergeCell ref="F531:H531"/>
    <mergeCell ref="C532:E532"/>
    <mergeCell ref="F532:H532"/>
    <mergeCell ref="C533:E533"/>
    <mergeCell ref="F533:H533"/>
    <mergeCell ref="C526:E526"/>
    <mergeCell ref="F526:H526"/>
    <mergeCell ref="C529:E529"/>
    <mergeCell ref="F529:H529"/>
    <mergeCell ref="C530:E530"/>
    <mergeCell ref="F530:H530"/>
    <mergeCell ref="C535:E535"/>
    <mergeCell ref="F535:H535"/>
    <mergeCell ref="F510:H510"/>
    <mergeCell ref="C511:E511"/>
    <mergeCell ref="F511:H511"/>
    <mergeCell ref="C504:E504"/>
    <mergeCell ref="F504:H504"/>
    <mergeCell ref="C505:E505"/>
    <mergeCell ref="F505:H505"/>
    <mergeCell ref="C506:E506"/>
    <mergeCell ref="F506:H506"/>
    <mergeCell ref="C501:E501"/>
    <mergeCell ref="F501:H501"/>
    <mergeCell ref="C502:E502"/>
    <mergeCell ref="F502:H502"/>
    <mergeCell ref="C503:E503"/>
    <mergeCell ref="F503:H503"/>
    <mergeCell ref="C496:E496"/>
    <mergeCell ref="F496:H496"/>
    <mergeCell ref="C499:E499"/>
    <mergeCell ref="F499:H499"/>
    <mergeCell ref="C500:E500"/>
    <mergeCell ref="F500:H500"/>
    <mergeCell ref="C493:E493"/>
    <mergeCell ref="F493:H493"/>
    <mergeCell ref="C494:E494"/>
    <mergeCell ref="F494:H494"/>
    <mergeCell ref="C495:E495"/>
    <mergeCell ref="F495:H495"/>
    <mergeCell ref="C490:E490"/>
    <mergeCell ref="F490:H490"/>
    <mergeCell ref="C491:E491"/>
    <mergeCell ref="F491:H491"/>
    <mergeCell ref="C492:E492"/>
    <mergeCell ref="F492:H492"/>
    <mergeCell ref="C485:E485"/>
    <mergeCell ref="F485:H485"/>
    <mergeCell ref="C486:E486"/>
    <mergeCell ref="F486:H486"/>
    <mergeCell ref="C489:E489"/>
    <mergeCell ref="F489:H489"/>
    <mergeCell ref="C482:E482"/>
    <mergeCell ref="F482:H482"/>
    <mergeCell ref="C483:E483"/>
    <mergeCell ref="F483:H483"/>
    <mergeCell ref="C484:E484"/>
    <mergeCell ref="F484:H484"/>
    <mergeCell ref="C479:E479"/>
    <mergeCell ref="F479:H479"/>
    <mergeCell ref="C480:E480"/>
    <mergeCell ref="F480:H480"/>
    <mergeCell ref="C481:E481"/>
    <mergeCell ref="F481:H481"/>
    <mergeCell ref="C474:E474"/>
    <mergeCell ref="F474:H474"/>
    <mergeCell ref="C475:E475"/>
    <mergeCell ref="F475:H475"/>
    <mergeCell ref="C476:E476"/>
    <mergeCell ref="F476:H476"/>
    <mergeCell ref="C471:E471"/>
    <mergeCell ref="F471:H471"/>
    <mergeCell ref="C472:E472"/>
    <mergeCell ref="F472:H472"/>
    <mergeCell ref="C473:E473"/>
    <mergeCell ref="F473:H473"/>
    <mergeCell ref="C466:E466"/>
    <mergeCell ref="F466:H466"/>
    <mergeCell ref="C469:E469"/>
    <mergeCell ref="F469:H469"/>
    <mergeCell ref="C470:E470"/>
    <mergeCell ref="F470:H470"/>
    <mergeCell ref="C463:E463"/>
    <mergeCell ref="F463:H463"/>
    <mergeCell ref="C464:E464"/>
    <mergeCell ref="F464:H464"/>
    <mergeCell ref="C465:E465"/>
    <mergeCell ref="F465:H465"/>
    <mergeCell ref="C460:E460"/>
    <mergeCell ref="F460:H460"/>
    <mergeCell ref="C461:E461"/>
    <mergeCell ref="F461:H461"/>
    <mergeCell ref="C462:E462"/>
    <mergeCell ref="F462:H462"/>
    <mergeCell ref="C455:E455"/>
    <mergeCell ref="F455:H455"/>
    <mergeCell ref="C456:E456"/>
    <mergeCell ref="F456:H456"/>
    <mergeCell ref="C459:E459"/>
    <mergeCell ref="F459:H459"/>
    <mergeCell ref="C452:E452"/>
    <mergeCell ref="F452:H452"/>
    <mergeCell ref="C453:E453"/>
    <mergeCell ref="F453:H453"/>
    <mergeCell ref="C454:E454"/>
    <mergeCell ref="F454:H454"/>
    <mergeCell ref="C449:E449"/>
    <mergeCell ref="F449:H449"/>
    <mergeCell ref="C450:E450"/>
    <mergeCell ref="F450:H450"/>
    <mergeCell ref="C451:E451"/>
    <mergeCell ref="F451:H451"/>
    <mergeCell ref="C444:E444"/>
    <mergeCell ref="F444:H444"/>
    <mergeCell ref="C445:E445"/>
    <mergeCell ref="F445:H445"/>
    <mergeCell ref="C446:E446"/>
    <mergeCell ref="F446:H446"/>
    <mergeCell ref="C441:E441"/>
    <mergeCell ref="F441:H441"/>
    <mergeCell ref="C442:E442"/>
    <mergeCell ref="F442:H442"/>
    <mergeCell ref="C443:E443"/>
    <mergeCell ref="F443:H443"/>
    <mergeCell ref="C436:E436"/>
    <mergeCell ref="F436:H436"/>
    <mergeCell ref="C439:E439"/>
    <mergeCell ref="F439:H439"/>
    <mergeCell ref="C440:E440"/>
    <mergeCell ref="F440:H440"/>
    <mergeCell ref="C433:E433"/>
    <mergeCell ref="F433:H433"/>
    <mergeCell ref="C434:E434"/>
    <mergeCell ref="F434:H434"/>
    <mergeCell ref="C435:E435"/>
    <mergeCell ref="F435:H435"/>
    <mergeCell ref="C430:E430"/>
    <mergeCell ref="F430:H430"/>
    <mergeCell ref="C431:E431"/>
    <mergeCell ref="F431:H431"/>
    <mergeCell ref="C432:E432"/>
    <mergeCell ref="F432:H432"/>
    <mergeCell ref="C425:E425"/>
    <mergeCell ref="F425:H425"/>
    <mergeCell ref="C426:E426"/>
    <mergeCell ref="F426:H426"/>
    <mergeCell ref="C429:E429"/>
    <mergeCell ref="F429:H429"/>
    <mergeCell ref="C422:E422"/>
    <mergeCell ref="F422:H422"/>
    <mergeCell ref="C423:E423"/>
    <mergeCell ref="F423:H423"/>
    <mergeCell ref="C424:E424"/>
    <mergeCell ref="F424:H424"/>
    <mergeCell ref="C419:E419"/>
    <mergeCell ref="F419:H419"/>
    <mergeCell ref="C420:E420"/>
    <mergeCell ref="F420:H420"/>
    <mergeCell ref="C421:E421"/>
    <mergeCell ref="F421:H421"/>
    <mergeCell ref="C414:E414"/>
    <mergeCell ref="F414:H414"/>
    <mergeCell ref="C415:E415"/>
    <mergeCell ref="F415:H415"/>
    <mergeCell ref="C416:E416"/>
    <mergeCell ref="F416:H416"/>
    <mergeCell ref="C411:E411"/>
    <mergeCell ref="F411:H411"/>
    <mergeCell ref="C412:E412"/>
    <mergeCell ref="F412:H412"/>
    <mergeCell ref="C413:E413"/>
    <mergeCell ref="F413:H413"/>
    <mergeCell ref="C406:E406"/>
    <mergeCell ref="F406:H406"/>
    <mergeCell ref="C409:E409"/>
    <mergeCell ref="F409:H409"/>
    <mergeCell ref="C410:E410"/>
    <mergeCell ref="F410:H410"/>
    <mergeCell ref="C403:E403"/>
    <mergeCell ref="F403:H403"/>
    <mergeCell ref="C404:E404"/>
    <mergeCell ref="F404:H404"/>
    <mergeCell ref="C405:E405"/>
    <mergeCell ref="F405:H405"/>
    <mergeCell ref="C400:E400"/>
    <mergeCell ref="F400:H400"/>
    <mergeCell ref="C401:E401"/>
    <mergeCell ref="F401:H401"/>
    <mergeCell ref="C402:E402"/>
    <mergeCell ref="F402:H402"/>
    <mergeCell ref="C395:E395"/>
    <mergeCell ref="F395:H395"/>
    <mergeCell ref="C396:E396"/>
    <mergeCell ref="F396:H396"/>
    <mergeCell ref="C399:E399"/>
    <mergeCell ref="F399:H399"/>
    <mergeCell ref="C392:E392"/>
    <mergeCell ref="F392:H392"/>
    <mergeCell ref="C393:E393"/>
    <mergeCell ref="F393:H393"/>
    <mergeCell ref="C394:E394"/>
    <mergeCell ref="F394:H394"/>
    <mergeCell ref="C389:E389"/>
    <mergeCell ref="F389:H389"/>
    <mergeCell ref="C390:E390"/>
    <mergeCell ref="F390:H390"/>
    <mergeCell ref="C391:E391"/>
    <mergeCell ref="F391:H391"/>
    <mergeCell ref="C384:E384"/>
    <mergeCell ref="F384:H384"/>
    <mergeCell ref="C385:E385"/>
    <mergeCell ref="F385:H385"/>
    <mergeCell ref="C386:E386"/>
    <mergeCell ref="F386:H386"/>
    <mergeCell ref="C381:E381"/>
    <mergeCell ref="F381:H381"/>
    <mergeCell ref="C382:E382"/>
    <mergeCell ref="F382:H382"/>
    <mergeCell ref="C383:E383"/>
    <mergeCell ref="F383:H383"/>
    <mergeCell ref="C376:E376"/>
    <mergeCell ref="F376:H376"/>
    <mergeCell ref="C379:E379"/>
    <mergeCell ref="F379:H379"/>
    <mergeCell ref="C380:E380"/>
    <mergeCell ref="F380:H380"/>
    <mergeCell ref="C373:E373"/>
    <mergeCell ref="F373:H373"/>
    <mergeCell ref="C374:E374"/>
    <mergeCell ref="F374:H374"/>
    <mergeCell ref="C375:E375"/>
    <mergeCell ref="F375:H375"/>
    <mergeCell ref="C370:E370"/>
    <mergeCell ref="F370:H370"/>
    <mergeCell ref="C371:E371"/>
    <mergeCell ref="F371:H371"/>
    <mergeCell ref="C372:E372"/>
    <mergeCell ref="F372:H372"/>
    <mergeCell ref="C365:E365"/>
    <mergeCell ref="F365:H365"/>
    <mergeCell ref="C366:E366"/>
    <mergeCell ref="F366:H366"/>
    <mergeCell ref="C369:E369"/>
    <mergeCell ref="F369:H369"/>
    <mergeCell ref="C362:E362"/>
    <mergeCell ref="F362:H362"/>
    <mergeCell ref="C363:E363"/>
    <mergeCell ref="F363:H363"/>
    <mergeCell ref="C364:E364"/>
    <mergeCell ref="F364:H364"/>
    <mergeCell ref="C359:E359"/>
    <mergeCell ref="F359:H359"/>
    <mergeCell ref="C360:E360"/>
    <mergeCell ref="F360:H360"/>
    <mergeCell ref="C361:E361"/>
    <mergeCell ref="F361:H361"/>
    <mergeCell ref="C354:E354"/>
    <mergeCell ref="F354:H354"/>
    <mergeCell ref="C355:E355"/>
    <mergeCell ref="F355:H355"/>
    <mergeCell ref="C356:E356"/>
    <mergeCell ref="F356:H356"/>
    <mergeCell ref="C351:E351"/>
    <mergeCell ref="F351:H351"/>
    <mergeCell ref="C352:E352"/>
    <mergeCell ref="F352:H352"/>
    <mergeCell ref="C353:E353"/>
    <mergeCell ref="F353:H353"/>
    <mergeCell ref="C346:E346"/>
    <mergeCell ref="F346:H346"/>
    <mergeCell ref="C349:E349"/>
    <mergeCell ref="F349:H349"/>
    <mergeCell ref="C350:E350"/>
    <mergeCell ref="F350:H350"/>
    <mergeCell ref="C343:E343"/>
    <mergeCell ref="F343:H343"/>
    <mergeCell ref="C344:E344"/>
    <mergeCell ref="F344:H344"/>
    <mergeCell ref="C345:E345"/>
    <mergeCell ref="F345:H345"/>
    <mergeCell ref="C340:E340"/>
    <mergeCell ref="F340:H340"/>
    <mergeCell ref="C341:E341"/>
    <mergeCell ref="F341:H341"/>
    <mergeCell ref="C342:E342"/>
    <mergeCell ref="F342:H342"/>
    <mergeCell ref="C335:E335"/>
    <mergeCell ref="F335:H335"/>
    <mergeCell ref="C336:E336"/>
    <mergeCell ref="F336:H336"/>
    <mergeCell ref="C339:E339"/>
    <mergeCell ref="F339:H339"/>
    <mergeCell ref="C332:E332"/>
    <mergeCell ref="F332:H332"/>
    <mergeCell ref="C333:E333"/>
    <mergeCell ref="F333:H333"/>
    <mergeCell ref="C334:E334"/>
    <mergeCell ref="F334:H334"/>
    <mergeCell ref="C329:E329"/>
    <mergeCell ref="F329:H329"/>
    <mergeCell ref="C330:E330"/>
    <mergeCell ref="F330:H330"/>
    <mergeCell ref="C331:E331"/>
    <mergeCell ref="F331:H331"/>
    <mergeCell ref="C324:E324"/>
    <mergeCell ref="F324:H324"/>
    <mergeCell ref="C325:E325"/>
    <mergeCell ref="F325:H325"/>
    <mergeCell ref="C326:E326"/>
    <mergeCell ref="F326:H326"/>
    <mergeCell ref="C321:E321"/>
    <mergeCell ref="F321:H321"/>
    <mergeCell ref="C322:E322"/>
    <mergeCell ref="F322:H322"/>
    <mergeCell ref="C323:E323"/>
    <mergeCell ref="F323:H323"/>
    <mergeCell ref="C316:E316"/>
    <mergeCell ref="F316:H316"/>
    <mergeCell ref="C319:E319"/>
    <mergeCell ref="F319:H319"/>
    <mergeCell ref="C320:E320"/>
    <mergeCell ref="F320:H320"/>
    <mergeCell ref="C313:E313"/>
    <mergeCell ref="F313:H313"/>
    <mergeCell ref="C314:E314"/>
    <mergeCell ref="F314:H314"/>
    <mergeCell ref="C315:E315"/>
    <mergeCell ref="F315:H315"/>
    <mergeCell ref="C310:E310"/>
    <mergeCell ref="F310:H310"/>
    <mergeCell ref="C311:E311"/>
    <mergeCell ref="F311:H311"/>
    <mergeCell ref="C312:E312"/>
    <mergeCell ref="F312:H312"/>
    <mergeCell ref="C305:E305"/>
    <mergeCell ref="F305:H305"/>
    <mergeCell ref="C306:E306"/>
    <mergeCell ref="F306:H306"/>
    <mergeCell ref="C309:E309"/>
    <mergeCell ref="F309:H309"/>
    <mergeCell ref="C302:E302"/>
    <mergeCell ref="F302:H302"/>
    <mergeCell ref="C303:E303"/>
    <mergeCell ref="F303:H303"/>
    <mergeCell ref="C304:E304"/>
    <mergeCell ref="F304:H304"/>
    <mergeCell ref="C299:E299"/>
    <mergeCell ref="F299:H299"/>
    <mergeCell ref="C300:E300"/>
    <mergeCell ref="F300:H300"/>
    <mergeCell ref="C301:E301"/>
    <mergeCell ref="F301:H301"/>
    <mergeCell ref="C294:E294"/>
    <mergeCell ref="F294:H294"/>
    <mergeCell ref="C295:E295"/>
    <mergeCell ref="F295:H295"/>
    <mergeCell ref="C296:E296"/>
    <mergeCell ref="F296:H296"/>
    <mergeCell ref="C291:E291"/>
    <mergeCell ref="F291:H291"/>
    <mergeCell ref="C292:E292"/>
    <mergeCell ref="F292:H292"/>
    <mergeCell ref="C293:E293"/>
    <mergeCell ref="F293:H293"/>
    <mergeCell ref="C286:E286"/>
    <mergeCell ref="F286:H286"/>
    <mergeCell ref="C289:E289"/>
    <mergeCell ref="F289:H289"/>
    <mergeCell ref="C290:E290"/>
    <mergeCell ref="F290:H290"/>
    <mergeCell ref="C283:E283"/>
    <mergeCell ref="F283:H283"/>
    <mergeCell ref="C284:E284"/>
    <mergeCell ref="F284:H284"/>
    <mergeCell ref="C285:E285"/>
    <mergeCell ref="F285:H285"/>
    <mergeCell ref="C280:E280"/>
    <mergeCell ref="F280:H280"/>
    <mergeCell ref="C281:E281"/>
    <mergeCell ref="F281:H281"/>
    <mergeCell ref="C282:E282"/>
    <mergeCell ref="F282:H282"/>
    <mergeCell ref="C275:E275"/>
    <mergeCell ref="F275:H275"/>
    <mergeCell ref="C276:E276"/>
    <mergeCell ref="F276:H276"/>
    <mergeCell ref="C279:E279"/>
    <mergeCell ref="F279:H279"/>
    <mergeCell ref="C272:E272"/>
    <mergeCell ref="F272:H272"/>
    <mergeCell ref="C273:E273"/>
    <mergeCell ref="F273:H273"/>
    <mergeCell ref="C274:E274"/>
    <mergeCell ref="F274:H274"/>
    <mergeCell ref="C269:E269"/>
    <mergeCell ref="F269:H269"/>
    <mergeCell ref="C270:E270"/>
    <mergeCell ref="F270:H270"/>
    <mergeCell ref="C271:E271"/>
    <mergeCell ref="F271:H271"/>
    <mergeCell ref="C264:E264"/>
    <mergeCell ref="F264:H264"/>
    <mergeCell ref="C265:E265"/>
    <mergeCell ref="F265:H265"/>
    <mergeCell ref="C266:E266"/>
    <mergeCell ref="F266:H266"/>
    <mergeCell ref="C261:E261"/>
    <mergeCell ref="F261:H261"/>
    <mergeCell ref="C262:E262"/>
    <mergeCell ref="F262:H262"/>
    <mergeCell ref="C263:E263"/>
    <mergeCell ref="F263:H263"/>
    <mergeCell ref="C256:E256"/>
    <mergeCell ref="F256:H256"/>
    <mergeCell ref="C259:E259"/>
    <mergeCell ref="F259:H259"/>
    <mergeCell ref="C260:E260"/>
    <mergeCell ref="F260:H260"/>
    <mergeCell ref="C253:E253"/>
    <mergeCell ref="F253:H253"/>
    <mergeCell ref="C254:E254"/>
    <mergeCell ref="F254:H254"/>
    <mergeCell ref="C255:E255"/>
    <mergeCell ref="F255:H255"/>
    <mergeCell ref="C250:E250"/>
    <mergeCell ref="F250:H250"/>
    <mergeCell ref="C251:E251"/>
    <mergeCell ref="F251:H251"/>
    <mergeCell ref="C252:E252"/>
    <mergeCell ref="F252:H252"/>
    <mergeCell ref="C245:E245"/>
    <mergeCell ref="F245:H245"/>
    <mergeCell ref="C246:E246"/>
    <mergeCell ref="F246:H246"/>
    <mergeCell ref="C249:E249"/>
    <mergeCell ref="F249:H249"/>
    <mergeCell ref="C242:E242"/>
    <mergeCell ref="F242:H242"/>
    <mergeCell ref="C243:E243"/>
    <mergeCell ref="F243:H243"/>
    <mergeCell ref="C244:E244"/>
    <mergeCell ref="F244:H244"/>
    <mergeCell ref="C239:E239"/>
    <mergeCell ref="F239:H239"/>
    <mergeCell ref="C240:E240"/>
    <mergeCell ref="F240:H240"/>
    <mergeCell ref="C241:E241"/>
    <mergeCell ref="F241:H241"/>
    <mergeCell ref="C234:E234"/>
    <mergeCell ref="F234:H234"/>
    <mergeCell ref="C235:E235"/>
    <mergeCell ref="F235:H235"/>
    <mergeCell ref="C236:E236"/>
    <mergeCell ref="F236:H236"/>
    <mergeCell ref="C231:E231"/>
    <mergeCell ref="F231:H231"/>
    <mergeCell ref="C232:E232"/>
    <mergeCell ref="F232:H232"/>
    <mergeCell ref="C233:E233"/>
    <mergeCell ref="F233:H233"/>
    <mergeCell ref="C226:E226"/>
    <mergeCell ref="F226:H226"/>
    <mergeCell ref="C229:E229"/>
    <mergeCell ref="F229:H229"/>
    <mergeCell ref="C230:E230"/>
    <mergeCell ref="F230:H230"/>
    <mergeCell ref="C223:E223"/>
    <mergeCell ref="F223:H223"/>
    <mergeCell ref="C224:E224"/>
    <mergeCell ref="F224:H224"/>
    <mergeCell ref="C225:E225"/>
    <mergeCell ref="F225:H225"/>
    <mergeCell ref="C220:E220"/>
    <mergeCell ref="F220:H220"/>
    <mergeCell ref="C221:E221"/>
    <mergeCell ref="F221:H221"/>
    <mergeCell ref="C222:E222"/>
    <mergeCell ref="F222:H222"/>
    <mergeCell ref="C209:E209"/>
    <mergeCell ref="F209:H209"/>
    <mergeCell ref="C219:E219"/>
    <mergeCell ref="F219:H219"/>
    <mergeCell ref="C216:E216"/>
    <mergeCell ref="F216:H216"/>
    <mergeCell ref="C179:E179"/>
    <mergeCell ref="F179:H179"/>
    <mergeCell ref="C189:E189"/>
    <mergeCell ref="F189:H189"/>
    <mergeCell ref="C199:E199"/>
    <mergeCell ref="F199:H199"/>
    <mergeCell ref="C213:E213"/>
    <mergeCell ref="F213:H213"/>
    <mergeCell ref="C214:E214"/>
    <mergeCell ref="F214:H214"/>
    <mergeCell ref="C215:E215"/>
    <mergeCell ref="F215:H215"/>
    <mergeCell ref="C210:E210"/>
    <mergeCell ref="F210:H210"/>
    <mergeCell ref="C211:E211"/>
    <mergeCell ref="F211:H211"/>
    <mergeCell ref="C212:E212"/>
    <mergeCell ref="F212:H212"/>
    <mergeCell ref="C205:E205"/>
    <mergeCell ref="F205:H205"/>
    <mergeCell ref="C206:E206"/>
    <mergeCell ref="F206:H206"/>
    <mergeCell ref="C202:E202"/>
    <mergeCell ref="F202:H202"/>
    <mergeCell ref="C203:E203"/>
    <mergeCell ref="F203:H203"/>
    <mergeCell ref="C204:E204"/>
    <mergeCell ref="F204:H204"/>
    <mergeCell ref="C200:E200"/>
    <mergeCell ref="F200:H200"/>
    <mergeCell ref="C201:E201"/>
    <mergeCell ref="F201:H201"/>
    <mergeCell ref="C194:E194"/>
    <mergeCell ref="F194:H194"/>
    <mergeCell ref="C195:E195"/>
    <mergeCell ref="F195:H195"/>
    <mergeCell ref="C196:E196"/>
    <mergeCell ref="F196:H196"/>
    <mergeCell ref="C191:E191"/>
    <mergeCell ref="F191:H191"/>
    <mergeCell ref="C192:E192"/>
    <mergeCell ref="F192:H192"/>
    <mergeCell ref="C193:E193"/>
    <mergeCell ref="F193:H193"/>
    <mergeCell ref="C186:E186"/>
    <mergeCell ref="F186:H186"/>
    <mergeCell ref="C190:E190"/>
    <mergeCell ref="F190:H190"/>
    <mergeCell ref="C183:E183"/>
    <mergeCell ref="F183:H183"/>
    <mergeCell ref="C184:E184"/>
    <mergeCell ref="F184:H184"/>
    <mergeCell ref="C185:E185"/>
    <mergeCell ref="F185:H185"/>
    <mergeCell ref="C180:E180"/>
    <mergeCell ref="F180:H180"/>
    <mergeCell ref="C181:E181"/>
    <mergeCell ref="F181:H181"/>
    <mergeCell ref="C182:E182"/>
    <mergeCell ref="F182:H182"/>
    <mergeCell ref="C174:E174"/>
    <mergeCell ref="F174:H174"/>
    <mergeCell ref="C175:E175"/>
    <mergeCell ref="F175:H175"/>
    <mergeCell ref="C176:E176"/>
    <mergeCell ref="F176:H176"/>
    <mergeCell ref="C171:E171"/>
    <mergeCell ref="F171:H171"/>
    <mergeCell ref="C172:E172"/>
    <mergeCell ref="F172:H172"/>
    <mergeCell ref="C173:E173"/>
    <mergeCell ref="F173:H173"/>
    <mergeCell ref="C166:E166"/>
    <mergeCell ref="F166:H166"/>
    <mergeCell ref="C169:E169"/>
    <mergeCell ref="F169:H169"/>
    <mergeCell ref="C170:E170"/>
    <mergeCell ref="F170:H170"/>
    <mergeCell ref="C163:E163"/>
    <mergeCell ref="F163:H163"/>
    <mergeCell ref="C164:E164"/>
    <mergeCell ref="F164:H164"/>
    <mergeCell ref="C165:E165"/>
    <mergeCell ref="F165:H165"/>
    <mergeCell ref="C160:E160"/>
    <mergeCell ref="F160:H160"/>
    <mergeCell ref="C161:E161"/>
    <mergeCell ref="F161:H161"/>
    <mergeCell ref="C162:E162"/>
    <mergeCell ref="F162:H162"/>
    <mergeCell ref="C155:E155"/>
    <mergeCell ref="F155:H155"/>
    <mergeCell ref="C156:E156"/>
    <mergeCell ref="F156:H156"/>
    <mergeCell ref="C159:E159"/>
    <mergeCell ref="F159:H159"/>
    <mergeCell ref="C152:E152"/>
    <mergeCell ref="F152:H152"/>
    <mergeCell ref="C153:E153"/>
    <mergeCell ref="F153:H153"/>
    <mergeCell ref="C154:E154"/>
    <mergeCell ref="F154:H154"/>
    <mergeCell ref="C149:E149"/>
    <mergeCell ref="F149:H149"/>
    <mergeCell ref="C150:E150"/>
    <mergeCell ref="F150:H150"/>
    <mergeCell ref="C151:E151"/>
    <mergeCell ref="F151:H151"/>
    <mergeCell ref="C144:E144"/>
    <mergeCell ref="F144:H144"/>
    <mergeCell ref="C145:E145"/>
    <mergeCell ref="F145:H145"/>
    <mergeCell ref="C146:E146"/>
    <mergeCell ref="F146:H146"/>
    <mergeCell ref="C141:E141"/>
    <mergeCell ref="F141:H141"/>
    <mergeCell ref="C142:E142"/>
    <mergeCell ref="F142:H142"/>
    <mergeCell ref="C143:E143"/>
    <mergeCell ref="F143:H143"/>
    <mergeCell ref="C136:E136"/>
    <mergeCell ref="F136:H136"/>
    <mergeCell ref="C139:E139"/>
    <mergeCell ref="F139:H139"/>
    <mergeCell ref="C140:E140"/>
    <mergeCell ref="F140:H140"/>
    <mergeCell ref="C133:E133"/>
    <mergeCell ref="F133:H133"/>
    <mergeCell ref="C134:E134"/>
    <mergeCell ref="F134:H134"/>
    <mergeCell ref="C135:E135"/>
    <mergeCell ref="F135:H135"/>
    <mergeCell ref="C130:E130"/>
    <mergeCell ref="F130:H130"/>
    <mergeCell ref="C131:E131"/>
    <mergeCell ref="F131:H131"/>
    <mergeCell ref="C132:E132"/>
    <mergeCell ref="F132:H132"/>
    <mergeCell ref="C125:E125"/>
    <mergeCell ref="F125:H125"/>
    <mergeCell ref="C126:E126"/>
    <mergeCell ref="F126:H126"/>
    <mergeCell ref="C129:E129"/>
    <mergeCell ref="F129:H129"/>
    <mergeCell ref="C122:E122"/>
    <mergeCell ref="F122:H122"/>
    <mergeCell ref="C123:E123"/>
    <mergeCell ref="F123:H123"/>
    <mergeCell ref="C124:E124"/>
    <mergeCell ref="F124:H124"/>
    <mergeCell ref="C119:E119"/>
    <mergeCell ref="F119:H119"/>
    <mergeCell ref="C120:E120"/>
    <mergeCell ref="F120:H120"/>
    <mergeCell ref="C121:E121"/>
    <mergeCell ref="F121:H121"/>
    <mergeCell ref="C114:E114"/>
    <mergeCell ref="F114:H114"/>
    <mergeCell ref="C115:E115"/>
    <mergeCell ref="F115:H115"/>
    <mergeCell ref="C116:E116"/>
    <mergeCell ref="F116:H116"/>
    <mergeCell ref="C111:E111"/>
    <mergeCell ref="F111:H111"/>
    <mergeCell ref="C112:E112"/>
    <mergeCell ref="F112:H112"/>
    <mergeCell ref="C113:E113"/>
    <mergeCell ref="F113:H113"/>
    <mergeCell ref="C106:E106"/>
    <mergeCell ref="F106:H106"/>
    <mergeCell ref="C109:E109"/>
    <mergeCell ref="F109:H109"/>
    <mergeCell ref="C110:E110"/>
    <mergeCell ref="F110:H110"/>
    <mergeCell ref="C103:E103"/>
    <mergeCell ref="F103:H103"/>
    <mergeCell ref="C104:E104"/>
    <mergeCell ref="F104:H104"/>
    <mergeCell ref="C105:E105"/>
    <mergeCell ref="F105:H105"/>
    <mergeCell ref="C100:E100"/>
    <mergeCell ref="F100:H100"/>
    <mergeCell ref="C101:E101"/>
    <mergeCell ref="F101:H101"/>
    <mergeCell ref="C102:E102"/>
    <mergeCell ref="F102:H102"/>
    <mergeCell ref="C95:E95"/>
    <mergeCell ref="F95:H95"/>
    <mergeCell ref="C96:E96"/>
    <mergeCell ref="F96:H96"/>
    <mergeCell ref="C99:E99"/>
    <mergeCell ref="F99:H99"/>
    <mergeCell ref="C92:E92"/>
    <mergeCell ref="F92:H92"/>
    <mergeCell ref="C93:E93"/>
    <mergeCell ref="F93:H93"/>
    <mergeCell ref="C94:E94"/>
    <mergeCell ref="F94:H94"/>
    <mergeCell ref="C89:E89"/>
    <mergeCell ref="F89:H89"/>
    <mergeCell ref="C90:E90"/>
    <mergeCell ref="F90:H90"/>
    <mergeCell ref="C91:E91"/>
    <mergeCell ref="F91:H91"/>
    <mergeCell ref="C84:E84"/>
    <mergeCell ref="F84:H84"/>
    <mergeCell ref="C85:E85"/>
    <mergeCell ref="F85:H85"/>
    <mergeCell ref="C86:E86"/>
    <mergeCell ref="F86:H86"/>
    <mergeCell ref="C81:E81"/>
    <mergeCell ref="F81:H81"/>
    <mergeCell ref="C82:E82"/>
    <mergeCell ref="F82:H82"/>
    <mergeCell ref="C83:E83"/>
    <mergeCell ref="F83:H83"/>
    <mergeCell ref="C76:E76"/>
    <mergeCell ref="F76:H76"/>
    <mergeCell ref="C79:E79"/>
    <mergeCell ref="F79:H79"/>
    <mergeCell ref="C80:E80"/>
    <mergeCell ref="F80:H80"/>
    <mergeCell ref="C73:E73"/>
    <mergeCell ref="F73:H73"/>
    <mergeCell ref="C74:E74"/>
    <mergeCell ref="F74:H74"/>
    <mergeCell ref="C75:E75"/>
    <mergeCell ref="F75:H75"/>
    <mergeCell ref="C70:E70"/>
    <mergeCell ref="F70:H70"/>
    <mergeCell ref="C71:E71"/>
    <mergeCell ref="F71:H71"/>
    <mergeCell ref="C72:E72"/>
    <mergeCell ref="F72:H72"/>
    <mergeCell ref="C65:E65"/>
    <mergeCell ref="F65:H65"/>
    <mergeCell ref="C66:E66"/>
    <mergeCell ref="F66:H66"/>
    <mergeCell ref="C69:E69"/>
    <mergeCell ref="F69:H69"/>
    <mergeCell ref="C62:E62"/>
    <mergeCell ref="F62:H62"/>
    <mergeCell ref="C63:E63"/>
    <mergeCell ref="F63:H63"/>
    <mergeCell ref="C64:E64"/>
    <mergeCell ref="F64:H64"/>
    <mergeCell ref="C59:E59"/>
    <mergeCell ref="F59:H59"/>
    <mergeCell ref="C60:E60"/>
    <mergeCell ref="F60:H60"/>
    <mergeCell ref="C61:E61"/>
    <mergeCell ref="F61:H61"/>
    <mergeCell ref="AK16:AN17"/>
    <mergeCell ref="AJ16:AJ17"/>
    <mergeCell ref="C29:E29"/>
    <mergeCell ref="F29:H29"/>
    <mergeCell ref="C30:E30"/>
    <mergeCell ref="F30:H30"/>
    <mergeCell ref="C24:E24"/>
    <mergeCell ref="F24:H24"/>
    <mergeCell ref="C25:E25"/>
    <mergeCell ref="F25:H25"/>
    <mergeCell ref="C26:E26"/>
    <mergeCell ref="F26:H26"/>
    <mergeCell ref="C23:E23"/>
    <mergeCell ref="F23:H23"/>
    <mergeCell ref="C22:E22"/>
    <mergeCell ref="F22:H22"/>
    <mergeCell ref="C19:E19"/>
    <mergeCell ref="F19:H19"/>
    <mergeCell ref="C20:E20"/>
    <mergeCell ref="F20:H20"/>
    <mergeCell ref="C21:E21"/>
    <mergeCell ref="F21:H21"/>
    <mergeCell ref="I16:J17"/>
    <mergeCell ref="K16:P17"/>
    <mergeCell ref="C31:E31"/>
    <mergeCell ref="F31:H31"/>
    <mergeCell ref="C32:E32"/>
    <mergeCell ref="F32:H32"/>
    <mergeCell ref="C33:E33"/>
    <mergeCell ref="F33:H33"/>
    <mergeCell ref="C34:E34"/>
    <mergeCell ref="F34:H34"/>
    <mergeCell ref="C35:E35"/>
    <mergeCell ref="F35:H35"/>
    <mergeCell ref="F44:H44"/>
    <mergeCell ref="C45:E45"/>
    <mergeCell ref="F45:H45"/>
    <mergeCell ref="C46:E46"/>
    <mergeCell ref="F46:H46"/>
    <mergeCell ref="C49:E49"/>
    <mergeCell ref="F49:H49"/>
    <mergeCell ref="C36:E36"/>
    <mergeCell ref="F36:H36"/>
    <mergeCell ref="C39:E39"/>
    <mergeCell ref="F39:H39"/>
    <mergeCell ref="C40:E40"/>
    <mergeCell ref="F40:H40"/>
    <mergeCell ref="C41:E41"/>
    <mergeCell ref="F41:H41"/>
    <mergeCell ref="C42:E42"/>
    <mergeCell ref="F42:H42"/>
    <mergeCell ref="F50:H50"/>
    <mergeCell ref="C51:E51"/>
    <mergeCell ref="F51:H51"/>
    <mergeCell ref="C52:E52"/>
    <mergeCell ref="F52:H52"/>
    <mergeCell ref="C56:E56"/>
    <mergeCell ref="F56:H56"/>
    <mergeCell ref="B17:B18"/>
    <mergeCell ref="C16:C18"/>
    <mergeCell ref="D16:D18"/>
    <mergeCell ref="E16:E18"/>
    <mergeCell ref="F16:F18"/>
    <mergeCell ref="G16:G18"/>
    <mergeCell ref="H16:H18"/>
    <mergeCell ref="C53:E53"/>
    <mergeCell ref="F53:H53"/>
    <mergeCell ref="C54:E54"/>
    <mergeCell ref="F54:H54"/>
    <mergeCell ref="C55:E55"/>
    <mergeCell ref="F55:H55"/>
    <mergeCell ref="C50:E50"/>
    <mergeCell ref="C43:E43"/>
    <mergeCell ref="F43:H43"/>
    <mergeCell ref="C44:E44"/>
  </mergeCells>
  <phoneticPr fontId="0" type="noConversion"/>
  <conditionalFormatting sqref="D27">
    <cfRule type="colorScale" priority="616">
      <colorScale>
        <cfvo type="num" val="0"/>
        <cfvo type="num" val="0.15"/>
        <cfvo type="num" val="0.3"/>
        <color theme="0"/>
        <color rgb="FFFF2F2F"/>
        <color theme="0"/>
      </colorScale>
    </cfRule>
  </conditionalFormatting>
  <conditionalFormatting sqref="C27">
    <cfRule type="colorScale" priority="617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E27">
    <cfRule type="colorScale" priority="615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C2:C15">
    <cfRule type="colorScale" priority="587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D2:D15">
    <cfRule type="colorScale" priority="586">
      <colorScale>
        <cfvo type="num" val="0"/>
        <cfvo type="num" val="0.15"/>
        <cfvo type="num" val="0.35"/>
        <color theme="0"/>
        <color rgb="FFFF2F2F"/>
        <color theme="0"/>
      </colorScale>
    </cfRule>
  </conditionalFormatting>
  <conditionalFormatting sqref="E2:E15">
    <cfRule type="colorScale" priority="585">
      <colorScale>
        <cfvo type="num" val="0"/>
        <cfvo type="num" val="0.4"/>
        <cfvo type="num" val="0.8"/>
        <color theme="0"/>
        <color rgb="FF92D050"/>
        <color rgb="FF92D050"/>
      </colorScale>
    </cfRule>
  </conditionalFormatting>
  <conditionalFormatting sqref="F27">
    <cfRule type="colorScale" priority="584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2:F15">
    <cfRule type="colorScale" priority="577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C37">
    <cfRule type="colorScale" priority="576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47">
    <cfRule type="colorScale" priority="575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57">
    <cfRule type="colorScale" priority="574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D37">
    <cfRule type="colorScale" priority="573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47">
    <cfRule type="colorScale" priority="572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57">
    <cfRule type="colorScale" priority="571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F37">
    <cfRule type="colorScale" priority="567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47">
    <cfRule type="colorScale" priority="566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57">
    <cfRule type="colorScale" priority="565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G27">
    <cfRule type="colorScale" priority="564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2:G15">
    <cfRule type="colorScale" priority="554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H27">
    <cfRule type="colorScale" priority="553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2:H15">
    <cfRule type="colorScale" priority="552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37">
    <cfRule type="colorScale" priority="548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47">
    <cfRule type="colorScale" priority="547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57">
    <cfRule type="colorScale" priority="546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E37">
    <cfRule type="colorScale" priority="545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47">
    <cfRule type="colorScale" priority="544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57">
    <cfRule type="colorScale" priority="543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G37">
    <cfRule type="colorScale" priority="542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47">
    <cfRule type="colorScale" priority="541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57">
    <cfRule type="colorScale" priority="540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D67">
    <cfRule type="colorScale" priority="514">
      <colorScale>
        <cfvo type="num" val="0"/>
        <cfvo type="num" val="0.15"/>
        <cfvo type="num" val="0.3"/>
        <color theme="0"/>
        <color rgb="FFFF2F2F"/>
        <color theme="0"/>
      </colorScale>
    </cfRule>
  </conditionalFormatting>
  <conditionalFormatting sqref="C67">
    <cfRule type="colorScale" priority="515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E67">
    <cfRule type="colorScale" priority="513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F67">
    <cfRule type="colorScale" priority="512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C77">
    <cfRule type="colorScale" priority="511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87">
    <cfRule type="colorScale" priority="510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97">
    <cfRule type="colorScale" priority="509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D77">
    <cfRule type="colorScale" priority="508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87">
    <cfRule type="colorScale" priority="507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97">
    <cfRule type="colorScale" priority="506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F77">
    <cfRule type="colorScale" priority="505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87">
    <cfRule type="colorScale" priority="504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97">
    <cfRule type="colorScale" priority="503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G67">
    <cfRule type="colorScale" priority="502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H67">
    <cfRule type="colorScale" priority="501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77">
    <cfRule type="colorScale" priority="500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87">
    <cfRule type="colorScale" priority="499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97">
    <cfRule type="colorScale" priority="498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E77">
    <cfRule type="colorScale" priority="497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87">
    <cfRule type="colorScale" priority="496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97">
    <cfRule type="colorScale" priority="495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G77">
    <cfRule type="colorScale" priority="494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87">
    <cfRule type="colorScale" priority="493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97">
    <cfRule type="colorScale" priority="492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D107">
    <cfRule type="colorScale" priority="490">
      <colorScale>
        <cfvo type="num" val="0"/>
        <cfvo type="num" val="0.15"/>
        <cfvo type="num" val="0.3"/>
        <color theme="0"/>
        <color rgb="FFFF2F2F"/>
        <color theme="0"/>
      </colorScale>
    </cfRule>
  </conditionalFormatting>
  <conditionalFormatting sqref="C107">
    <cfRule type="colorScale" priority="491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E107">
    <cfRule type="colorScale" priority="489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F107">
    <cfRule type="colorScale" priority="488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C117">
    <cfRule type="colorScale" priority="487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127">
    <cfRule type="colorScale" priority="486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137">
    <cfRule type="colorScale" priority="485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D117">
    <cfRule type="colorScale" priority="484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127">
    <cfRule type="colorScale" priority="483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137">
    <cfRule type="colorScale" priority="482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F117">
    <cfRule type="colorScale" priority="481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127">
    <cfRule type="colorScale" priority="480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137">
    <cfRule type="colorScale" priority="479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G107">
    <cfRule type="colorScale" priority="478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H107">
    <cfRule type="colorScale" priority="477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117">
    <cfRule type="colorScale" priority="476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127">
    <cfRule type="colorScale" priority="475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137">
    <cfRule type="colorScale" priority="474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E117">
    <cfRule type="colorScale" priority="473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127">
    <cfRule type="colorScale" priority="472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137">
    <cfRule type="colorScale" priority="471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G117">
    <cfRule type="colorScale" priority="470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127">
    <cfRule type="colorScale" priority="469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137">
    <cfRule type="colorScale" priority="468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D147">
    <cfRule type="colorScale" priority="466">
      <colorScale>
        <cfvo type="num" val="0"/>
        <cfvo type="num" val="0.15"/>
        <cfvo type="num" val="0.3"/>
        <color theme="0"/>
        <color rgb="FFFF2F2F"/>
        <color theme="0"/>
      </colorScale>
    </cfRule>
  </conditionalFormatting>
  <conditionalFormatting sqref="C147">
    <cfRule type="colorScale" priority="467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E147">
    <cfRule type="colorScale" priority="465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F147">
    <cfRule type="colorScale" priority="464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C157">
    <cfRule type="colorScale" priority="463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167">
    <cfRule type="colorScale" priority="462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177">
    <cfRule type="colorScale" priority="461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D157">
    <cfRule type="colorScale" priority="460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167">
    <cfRule type="colorScale" priority="459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177">
    <cfRule type="colorScale" priority="458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F157">
    <cfRule type="colorScale" priority="457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167">
    <cfRule type="colorScale" priority="456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177">
    <cfRule type="colorScale" priority="455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G147">
    <cfRule type="colorScale" priority="454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H147">
    <cfRule type="colorScale" priority="453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157">
    <cfRule type="colorScale" priority="452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167">
    <cfRule type="colorScale" priority="451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177">
    <cfRule type="colorScale" priority="450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E157">
    <cfRule type="colorScale" priority="449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167">
    <cfRule type="colorScale" priority="448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177">
    <cfRule type="colorScale" priority="447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G157">
    <cfRule type="colorScale" priority="446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167">
    <cfRule type="colorScale" priority="445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177">
    <cfRule type="colorScale" priority="444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537">
    <cfRule type="colorScale" priority="228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D187">
    <cfRule type="colorScale" priority="442">
      <colorScale>
        <cfvo type="num" val="0"/>
        <cfvo type="num" val="0.15"/>
        <cfvo type="num" val="0.3"/>
        <color theme="0"/>
        <color rgb="FFFF2F2F"/>
        <color theme="0"/>
      </colorScale>
    </cfRule>
  </conditionalFormatting>
  <conditionalFormatting sqref="C187">
    <cfRule type="colorScale" priority="443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E187">
    <cfRule type="colorScale" priority="441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F187">
    <cfRule type="colorScale" priority="440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C197">
    <cfRule type="colorScale" priority="439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207">
    <cfRule type="colorScale" priority="438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217">
    <cfRule type="colorScale" priority="437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D197">
    <cfRule type="colorScale" priority="436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207">
    <cfRule type="colorScale" priority="435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217">
    <cfRule type="colorScale" priority="434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F197">
    <cfRule type="colorScale" priority="433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207">
    <cfRule type="colorScale" priority="432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217">
    <cfRule type="colorScale" priority="431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G187">
    <cfRule type="colorScale" priority="430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H187">
    <cfRule type="colorScale" priority="429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197">
    <cfRule type="colorScale" priority="428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207">
    <cfRule type="colorScale" priority="427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217">
    <cfRule type="colorScale" priority="426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E197">
    <cfRule type="colorScale" priority="425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207">
    <cfRule type="colorScale" priority="424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217">
    <cfRule type="colorScale" priority="423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G197">
    <cfRule type="colorScale" priority="422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207">
    <cfRule type="colorScale" priority="421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217">
    <cfRule type="colorScale" priority="420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D227">
    <cfRule type="colorScale" priority="418">
      <colorScale>
        <cfvo type="num" val="0"/>
        <cfvo type="num" val="0.15"/>
        <cfvo type="num" val="0.3"/>
        <color theme="0"/>
        <color rgb="FFFF2F2F"/>
        <color theme="0"/>
      </colorScale>
    </cfRule>
  </conditionalFormatting>
  <conditionalFormatting sqref="C227">
    <cfRule type="colorScale" priority="419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E227">
    <cfRule type="colorScale" priority="417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F227">
    <cfRule type="colorScale" priority="416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C237">
    <cfRule type="colorScale" priority="415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247">
    <cfRule type="colorScale" priority="414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257">
    <cfRule type="colorScale" priority="413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D237">
    <cfRule type="colorScale" priority="412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247">
    <cfRule type="colorScale" priority="411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257">
    <cfRule type="colorScale" priority="410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F237">
    <cfRule type="colorScale" priority="409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247">
    <cfRule type="colorScale" priority="408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257">
    <cfRule type="colorScale" priority="407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G227">
    <cfRule type="colorScale" priority="406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H227">
    <cfRule type="colorScale" priority="405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237">
    <cfRule type="colorScale" priority="404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247">
    <cfRule type="colorScale" priority="403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257">
    <cfRule type="colorScale" priority="402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E237">
    <cfRule type="colorScale" priority="401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247">
    <cfRule type="colorScale" priority="400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257">
    <cfRule type="colorScale" priority="399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G237">
    <cfRule type="colorScale" priority="398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247">
    <cfRule type="colorScale" priority="397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257">
    <cfRule type="colorScale" priority="396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D267">
    <cfRule type="colorScale" priority="394">
      <colorScale>
        <cfvo type="num" val="0"/>
        <cfvo type="num" val="0.15"/>
        <cfvo type="num" val="0.3"/>
        <color theme="0"/>
        <color rgb="FFFF2F2F"/>
        <color theme="0"/>
      </colorScale>
    </cfRule>
  </conditionalFormatting>
  <conditionalFormatting sqref="C267">
    <cfRule type="colorScale" priority="395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E267">
    <cfRule type="colorScale" priority="393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F267">
    <cfRule type="colorScale" priority="392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C277">
    <cfRule type="colorScale" priority="391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287">
    <cfRule type="colorScale" priority="390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297">
    <cfRule type="colorScale" priority="389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D277">
    <cfRule type="colorScale" priority="388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287">
    <cfRule type="colorScale" priority="387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297">
    <cfRule type="colorScale" priority="386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F277">
    <cfRule type="colorScale" priority="385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287">
    <cfRule type="colorScale" priority="384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297">
    <cfRule type="colorScale" priority="383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G267">
    <cfRule type="colorScale" priority="382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H267">
    <cfRule type="colorScale" priority="381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277">
    <cfRule type="colorScale" priority="380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287">
    <cfRule type="colorScale" priority="379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297">
    <cfRule type="colorScale" priority="378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E277">
    <cfRule type="colorScale" priority="377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287">
    <cfRule type="colorScale" priority="376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297">
    <cfRule type="colorScale" priority="375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G277">
    <cfRule type="colorScale" priority="374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287">
    <cfRule type="colorScale" priority="373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297">
    <cfRule type="colorScale" priority="372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D307">
    <cfRule type="colorScale" priority="370">
      <colorScale>
        <cfvo type="num" val="0"/>
        <cfvo type="num" val="0.15"/>
        <cfvo type="num" val="0.3"/>
        <color theme="0"/>
        <color rgb="FFFF2F2F"/>
        <color theme="0"/>
      </colorScale>
    </cfRule>
  </conditionalFormatting>
  <conditionalFormatting sqref="C307">
    <cfRule type="colorScale" priority="371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E307">
    <cfRule type="colorScale" priority="369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F307">
    <cfRule type="colorScale" priority="368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C317">
    <cfRule type="colorScale" priority="367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327">
    <cfRule type="colorScale" priority="366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337">
    <cfRule type="colorScale" priority="365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D317">
    <cfRule type="colorScale" priority="364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327">
    <cfRule type="colorScale" priority="363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337">
    <cfRule type="colorScale" priority="362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F317">
    <cfRule type="colorScale" priority="361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327">
    <cfRule type="colorScale" priority="360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337">
    <cfRule type="colorScale" priority="359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G307">
    <cfRule type="colorScale" priority="358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H307">
    <cfRule type="colorScale" priority="357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317">
    <cfRule type="colorScale" priority="356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327">
    <cfRule type="colorScale" priority="355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337">
    <cfRule type="colorScale" priority="354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E317">
    <cfRule type="colorScale" priority="353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327">
    <cfRule type="colorScale" priority="352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337">
    <cfRule type="colorScale" priority="351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G317">
    <cfRule type="colorScale" priority="350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327">
    <cfRule type="colorScale" priority="349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337">
    <cfRule type="colorScale" priority="348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D347">
    <cfRule type="colorScale" priority="346">
      <colorScale>
        <cfvo type="num" val="0"/>
        <cfvo type="num" val="0.15"/>
        <cfvo type="num" val="0.3"/>
        <color theme="0"/>
        <color rgb="FFFF2F2F"/>
        <color theme="0"/>
      </colorScale>
    </cfRule>
  </conditionalFormatting>
  <conditionalFormatting sqref="C347">
    <cfRule type="colorScale" priority="347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E347">
    <cfRule type="colorScale" priority="345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F347">
    <cfRule type="colorScale" priority="344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C357">
    <cfRule type="colorScale" priority="343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367">
    <cfRule type="colorScale" priority="342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377">
    <cfRule type="colorScale" priority="341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D357">
    <cfRule type="colorScale" priority="340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367">
    <cfRule type="colorScale" priority="339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377">
    <cfRule type="colorScale" priority="338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F357">
    <cfRule type="colorScale" priority="337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367">
    <cfRule type="colorScale" priority="336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377">
    <cfRule type="colorScale" priority="335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G347">
    <cfRule type="colorScale" priority="334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H347">
    <cfRule type="colorScale" priority="333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357">
    <cfRule type="colorScale" priority="332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367">
    <cfRule type="colorScale" priority="331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377">
    <cfRule type="colorScale" priority="330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E357">
    <cfRule type="colorScale" priority="329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367">
    <cfRule type="colorScale" priority="328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377">
    <cfRule type="colorScale" priority="327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G357">
    <cfRule type="colorScale" priority="326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367">
    <cfRule type="colorScale" priority="325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377">
    <cfRule type="colorScale" priority="324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D387">
    <cfRule type="colorScale" priority="322">
      <colorScale>
        <cfvo type="num" val="0"/>
        <cfvo type="num" val="0.15"/>
        <cfvo type="num" val="0.3"/>
        <color theme="0"/>
        <color rgb="FFFF2F2F"/>
        <color theme="0"/>
      </colorScale>
    </cfRule>
  </conditionalFormatting>
  <conditionalFormatting sqref="C387">
    <cfRule type="colorScale" priority="323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E387">
    <cfRule type="colorScale" priority="321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F387">
    <cfRule type="colorScale" priority="320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C397">
    <cfRule type="colorScale" priority="319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407">
    <cfRule type="colorScale" priority="318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417">
    <cfRule type="colorScale" priority="317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D397">
    <cfRule type="colorScale" priority="316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407">
    <cfRule type="colorScale" priority="315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417">
    <cfRule type="colorScale" priority="314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F397">
    <cfRule type="colorScale" priority="313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407">
    <cfRule type="colorScale" priority="312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417">
    <cfRule type="colorScale" priority="311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G387">
    <cfRule type="colorScale" priority="310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H387">
    <cfRule type="colorScale" priority="309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397">
    <cfRule type="colorScale" priority="308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407">
    <cfRule type="colorScale" priority="307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417">
    <cfRule type="colorScale" priority="306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E397">
    <cfRule type="colorScale" priority="305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407">
    <cfRule type="colorScale" priority="304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417">
    <cfRule type="colorScale" priority="303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G397">
    <cfRule type="colorScale" priority="302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407">
    <cfRule type="colorScale" priority="301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417">
    <cfRule type="colorScale" priority="300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D427">
    <cfRule type="colorScale" priority="298">
      <colorScale>
        <cfvo type="num" val="0"/>
        <cfvo type="num" val="0.15"/>
        <cfvo type="num" val="0.3"/>
        <color theme="0"/>
        <color rgb="FFFF2F2F"/>
        <color theme="0"/>
      </colorScale>
    </cfRule>
  </conditionalFormatting>
  <conditionalFormatting sqref="C427">
    <cfRule type="colorScale" priority="299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E427">
    <cfRule type="colorScale" priority="297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F427">
    <cfRule type="colorScale" priority="296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C437">
    <cfRule type="colorScale" priority="295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447">
    <cfRule type="colorScale" priority="294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457">
    <cfRule type="colorScale" priority="293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D437">
    <cfRule type="colorScale" priority="292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447">
    <cfRule type="colorScale" priority="291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457">
    <cfRule type="colorScale" priority="290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F437">
    <cfRule type="colorScale" priority="289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447">
    <cfRule type="colorScale" priority="288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457">
    <cfRule type="colorScale" priority="287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G427">
    <cfRule type="colorScale" priority="286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H427">
    <cfRule type="colorScale" priority="285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437">
    <cfRule type="colorScale" priority="284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447">
    <cfRule type="colorScale" priority="283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457">
    <cfRule type="colorScale" priority="282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E437">
    <cfRule type="colorScale" priority="281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447">
    <cfRule type="colorScale" priority="280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457">
    <cfRule type="colorScale" priority="279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G437">
    <cfRule type="colorScale" priority="278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447">
    <cfRule type="colorScale" priority="277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457">
    <cfRule type="colorScale" priority="276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D467">
    <cfRule type="colorScale" priority="274">
      <colorScale>
        <cfvo type="num" val="0"/>
        <cfvo type="num" val="0.15"/>
        <cfvo type="num" val="0.3"/>
        <color theme="0"/>
        <color rgb="FFFF2F2F"/>
        <color theme="0"/>
      </colorScale>
    </cfRule>
  </conditionalFormatting>
  <conditionalFormatting sqref="C467">
    <cfRule type="colorScale" priority="275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E467">
    <cfRule type="colorScale" priority="273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F467">
    <cfRule type="colorScale" priority="272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C477">
    <cfRule type="colorScale" priority="271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487">
    <cfRule type="colorScale" priority="270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497">
    <cfRule type="colorScale" priority="269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D477">
    <cfRule type="colorScale" priority="268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487">
    <cfRule type="colorScale" priority="267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497">
    <cfRule type="colorScale" priority="266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F477">
    <cfRule type="colorScale" priority="265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487">
    <cfRule type="colorScale" priority="264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497">
    <cfRule type="colorScale" priority="263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G467">
    <cfRule type="colorScale" priority="262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H467">
    <cfRule type="colorScale" priority="261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477">
    <cfRule type="colorScale" priority="260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487">
    <cfRule type="colorScale" priority="259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497">
    <cfRule type="colorScale" priority="258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E477">
    <cfRule type="colorScale" priority="257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487">
    <cfRule type="colorScale" priority="256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497">
    <cfRule type="colorScale" priority="255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G477">
    <cfRule type="colorScale" priority="254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487">
    <cfRule type="colorScale" priority="253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497">
    <cfRule type="colorScale" priority="252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D507">
    <cfRule type="colorScale" priority="250">
      <colorScale>
        <cfvo type="num" val="0"/>
        <cfvo type="num" val="0.15"/>
        <cfvo type="num" val="0.3"/>
        <color theme="0"/>
        <color rgb="FFFF2F2F"/>
        <color theme="0"/>
      </colorScale>
    </cfRule>
  </conditionalFormatting>
  <conditionalFormatting sqref="C507">
    <cfRule type="colorScale" priority="251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E507">
    <cfRule type="colorScale" priority="249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F507">
    <cfRule type="colorScale" priority="248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C517">
    <cfRule type="colorScale" priority="247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527">
    <cfRule type="colorScale" priority="246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C537">
    <cfRule type="colorScale" priority="245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D517">
    <cfRule type="colorScale" priority="244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527">
    <cfRule type="colorScale" priority="243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D537">
    <cfRule type="colorScale" priority="242">
      <colorScale>
        <cfvo type="num" val="0"/>
        <cfvo type="num" val="0.15"/>
        <cfvo type="num" val="0.5"/>
        <color theme="0"/>
        <color rgb="FFFF2F2F"/>
        <color theme="0"/>
      </colorScale>
    </cfRule>
  </conditionalFormatting>
  <conditionalFormatting sqref="F517">
    <cfRule type="colorScale" priority="241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527">
    <cfRule type="colorScale" priority="240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F537">
    <cfRule type="colorScale" priority="239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G507">
    <cfRule type="colorScale" priority="238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H507">
    <cfRule type="colorScale" priority="237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517">
    <cfRule type="colorScale" priority="236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527">
    <cfRule type="colorScale" priority="235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H537">
    <cfRule type="colorScale" priority="234">
      <colorScale>
        <cfvo type="num" val="0"/>
        <cfvo type="num" val="1"/>
        <cfvo type="num" val="2"/>
        <color theme="0"/>
        <color theme="0" tint="-0.34998626667073579"/>
        <color theme="0"/>
      </colorScale>
    </cfRule>
  </conditionalFormatting>
  <conditionalFormatting sqref="E517">
    <cfRule type="colorScale" priority="233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527">
    <cfRule type="colorScale" priority="232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E537">
    <cfRule type="colorScale" priority="231">
      <colorScale>
        <cfvo type="num" val="0"/>
        <cfvo type="num" val="0.4"/>
        <cfvo type="num" val="1"/>
        <color theme="0"/>
        <color rgb="FF92D050"/>
        <color rgb="FF92D050"/>
      </colorScale>
    </cfRule>
  </conditionalFormatting>
  <conditionalFormatting sqref="G517">
    <cfRule type="colorScale" priority="230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conditionalFormatting sqref="G527">
    <cfRule type="colorScale" priority="229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618" id="{180D8EA1-CF9D-4DBB-95D0-06FAD8E4D49F}">
            <x14:colorScale>
              <x14:cfvo type="num">
                <xm:f>0</xm:f>
              </x14:cfvo>
              <x14:cfvo type="num">
                <xm:f>VÁHY!$AG$7</xm:f>
              </x14:cfvo>
              <x14:cfvo type="num">
                <xm:f>VÁHY!$AG$8</xm:f>
              </x14:cfvo>
              <x14:color rgb="FF92D050"/>
              <x14:color theme="0"/>
              <x14:color rgb="FFFF5050"/>
            </x14:colorScale>
          </x14:cfRule>
          <xm:sqref>AP30:AP36 AP20:AP26 AP40:AP46 AP50:AP56 AP60:AP66 AP70:AP76 AP80:AP86 AP90:AP96 AP100:AP106 AP110:AP116 AP120:AP126 AP130:AP136 AP140:AP146 AP150:AP156 AP160:AP166 AP170:AP176 AP180:AP186 AP190:AP196 AP200:AP206 AP210:AP216 AP220:AP226 AP230:AP236 AP240:AP246 AP250:AP256 AP260:AP266 AP270:AP276 AP280:AP286 AP290:AP296 AP300:AP306 AP310:AP316 AP320:AP326 AP330:AP336 AP340:AP346 AP350:AP356 AP360:AP366 AP370:AP376 AP380:AP386 AP390:AP396 AP400:AP406 AP410:AP416 AP420:AP426 AP430:AP436 AP440:AP446 AP450:AP456 AP460:AP466 AP470:AP476 AP480:AP486 AP490:AP496 AP500:AP506 AP510:AP516 AP520:AP526 AP530:AP536</xm:sqref>
        </x14:conditionalFormatting>
        <x14:conditionalFormatting xmlns:xm="http://schemas.microsoft.com/office/excel/2006/main">
          <x14:cfRule type="colorScale" priority="619" id="{35DD92FE-A82E-4A85-83F1-2E1701274EA6}">
            <x14:colorScale>
              <x14:cfvo type="num">
                <xm:f>0</xm:f>
              </x14:cfvo>
              <x14:cfvo type="num">
                <xm:f>VÁHY!$AH$7</xm:f>
              </x14:cfvo>
              <x14:cfvo type="num">
                <xm:f>VÁHY!$AH$8</xm:f>
              </x14:cfvo>
              <x14:color rgb="FF92D050"/>
              <x14:color theme="0"/>
              <x14:color rgb="FFFF5D5D"/>
            </x14:colorScale>
          </x14:cfRule>
          <xm:sqref>AQ30:AQ36 AQ40:AQ46 AQ50:AQ56 AQ60:AQ66 AQ70:AQ76 AQ80:AQ86 AQ90:AQ96 AQ100:AQ106 AQ110:AQ116 AQ120:AQ126 AQ130:AQ136 AQ140:AQ146 AQ150:AQ156 AQ160:AQ166 AQ170:AQ176 AQ180:AQ186 AQ190:AQ196 AQ200:AQ206 AQ210:AQ216 AQ220:AQ226 AQ230:AQ236 AQ240:AQ246 AQ250:AQ256 AQ260:AQ266 AQ270:AQ276 AQ280:AQ286 AQ290:AQ296 AQ300:AQ306 AQ310:AQ316 AQ320:AQ326 AQ330:AQ336 AQ340:AQ346 AQ350:AQ356 AQ360:AQ366 AQ370:AQ376 AQ380:AQ386 AQ390:AQ396 AQ400:AQ406 AQ410:AQ416 AQ420:AQ426 AQ430:AQ436 AQ440:AQ446 AQ450:AQ456 AQ460:AQ466 AQ470:AQ476 AQ480:AQ486 AQ490:AQ496 AQ500:AQ506 AQ510:AQ516 AQ520:AQ526 AQ530:AQ536</xm:sqref>
        </x14:conditionalFormatting>
        <x14:conditionalFormatting xmlns:xm="http://schemas.microsoft.com/office/excel/2006/main">
          <x14:cfRule type="colorScale" priority="620" id="{C4044033-F663-4937-8E9D-7276D3B9A5EC}">
            <x14:colorScale>
              <x14:cfvo type="num">
                <xm:f>0</xm:f>
              </x14:cfvo>
              <x14:cfvo type="num">
                <xm:f>VÁHY!$AI$7</xm:f>
              </x14:cfvo>
              <x14:cfvo type="num">
                <xm:f>VÁHY!$AI$8</xm:f>
              </x14:cfvo>
              <x14:color rgb="FF92D050"/>
              <x14:color theme="0"/>
              <x14:color rgb="FFFF5050"/>
            </x14:colorScale>
          </x14:cfRule>
          <xm:sqref>AR30:AR36 AR20:AR26 AR40:AR46 AR50:AR56 AR60:AR66 AR70:AR76 AR80:AR86 AR90:AR96 AR100:AR106 AR110:AR116 AR120:AR126 AR130:AR136 AR140:AR146 AR150:AR156 AR160:AR166 AR170:AR176 AR180:AR186 AR190:AR196 AR200:AR206 AR210:AR216 AR220:AR226 AR230:AR236 AR240:AR246 AR250:AR256 AR260:AR266 AR270:AR276 AR280:AR286 AR290:AR296 AR300:AR306 AR310:AR316 AR320:AR326 AR330:AR336 AR340:AR346 AR350:AR356 AR360:AR366 AR370:AR376 AR380:AR386 AR390:AR396 AR400:AR406 AR410:AR416 AR420:AR426 AR430:AR436 AR440:AR446 AR450:AR456 AR460:AR466 AR470:AR476 AR480:AR486 AR490:AR496 AR500:AR506 AR510:AR516 AR520:AR526 AR530:AR536</xm:sqref>
        </x14:conditionalFormatting>
        <x14:conditionalFormatting xmlns:xm="http://schemas.microsoft.com/office/excel/2006/main">
          <x14:cfRule type="colorScale" priority="639" id="{66A6C209-D0F1-4230-A5D9-1BC658322ECF}">
            <x14:colorScale>
              <x14:cfvo type="num">
                <xm:f>0</xm:f>
              </x14:cfvo>
              <x14:cfvo type="num">
                <xm:f>VÁHY!$AF$7</xm:f>
              </x14:cfvo>
              <x14:cfvo type="num">
                <xm:f>VÁHY!$AF$8</xm:f>
              </x14:cfvo>
              <x14:color rgb="FF92D050"/>
              <x14:color theme="0"/>
              <x14:color rgb="FFFF5050"/>
            </x14:colorScale>
          </x14:cfRule>
          <xm:sqref>AO20:AO26 AO30:AO36 AO40:AO46 AO50:AO56 AO60:AO66 AO70:AO76 AO80:AO86 AO90:AO96 AO100:AO106 AO110:AO116 AO120:AO126 AO130:AO136 AO140:AO146 AO150:AO156 AO160:AO166 AO170:AO176 AO180:AO186 AO190:AO196 AO200:AO206 AO210:AO216 AO220:AO226 AO230:AO236 AO240:AO246 AO250:AO256 AO260:AO266 AO270:AO276 AO280:AO286 AO290:AO296 AO300:AO306 AO310:AO316 AO320:AO326 AO330:AO336 AO340:AO346 AO350:AO356 AO360:AO366 AO370:AO376 AO380:AO386 AO390:AO396 AO400:AO406 AO410:AO416 AO420:AO426 AO430:AO436 AO440:AO446 AO450:AO456 AO460:AO466 AO470:AO476 AO480:AO486 AO490:AO496 AO500:AO506 AO510:AO516 AO520:AO526 AO530:AO536</xm:sqref>
        </x14:conditionalFormatting>
        <x14:conditionalFormatting xmlns:xm="http://schemas.microsoft.com/office/excel/2006/main">
          <x14:cfRule type="colorScale" priority="1" id="{2F3735A3-7D09-4BD8-A1DD-BAABB7A5A9ED}">
            <x14:colorScale>
              <x14:cfvo type="num">
                <xm:f>0</xm:f>
              </x14:cfvo>
              <x14:cfvo type="num">
                <xm:f>VÁHY!$AH$7</xm:f>
              </x14:cfvo>
              <x14:cfvo type="num">
                <xm:f>VÁHY!$AH$8</xm:f>
              </x14:cfvo>
              <x14:color rgb="FF92D050"/>
              <x14:color theme="0"/>
              <x14:color rgb="FFFF5050"/>
            </x14:colorScale>
          </x14:cfRule>
          <xm:sqref>AQ20:AQ26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showGridLines="0" showRowColHeaders="0" workbookViewId="0">
      <selection activeCell="M37" sqref="M37"/>
    </sheetView>
  </sheetViews>
  <sheetFormatPr defaultRowHeight="12.75" x14ac:dyDescent="0.2"/>
  <sheetData/>
  <sheetProtection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Q117"/>
  <sheetViews>
    <sheetView showGridLines="0" showRowColHeaders="0" showZeros="0" workbookViewId="0">
      <pane ySplit="2" topLeftCell="A3" activePane="bottomLeft" state="frozenSplit"/>
      <selection pane="bottomLeft" activeCell="P4" sqref="P4"/>
    </sheetView>
  </sheetViews>
  <sheetFormatPr defaultRowHeight="12.75" x14ac:dyDescent="0.2"/>
  <cols>
    <col min="1" max="1" width="0.5703125" customWidth="1"/>
    <col min="2" max="2" width="4.7109375" style="2" customWidth="1"/>
    <col min="3" max="3" width="5.7109375" style="3" customWidth="1"/>
    <col min="4" max="4" width="19.5703125" style="2" customWidth="1"/>
    <col min="5" max="5" width="4.42578125" style="2" customWidth="1"/>
    <col min="6" max="7" width="9.140625" style="4"/>
    <col min="8" max="8" width="7.28515625" style="4" customWidth="1"/>
    <col min="9" max="9" width="5.85546875" style="4" customWidth="1"/>
    <col min="10" max="10" width="7.5703125" style="2" customWidth="1"/>
    <col min="11" max="11" width="6.42578125" style="2" customWidth="1"/>
    <col min="12" max="12" width="9.140625" style="2"/>
    <col min="13" max="13" width="15.42578125" style="2" customWidth="1"/>
    <col min="14" max="14" width="6.7109375" style="2" customWidth="1"/>
    <col min="15" max="15" width="8.7109375" style="2" customWidth="1"/>
    <col min="16" max="16" width="32.140625" style="2" customWidth="1"/>
    <col min="17" max="17" width="38.42578125" customWidth="1"/>
  </cols>
  <sheetData>
    <row r="1" spans="1:17" ht="3" customHeight="1" x14ac:dyDescent="0.2">
      <c r="A1" s="113"/>
      <c r="B1" s="193"/>
      <c r="C1" s="194"/>
      <c r="D1" s="193"/>
      <c r="E1" s="193"/>
      <c r="F1" s="195"/>
      <c r="G1" s="195"/>
      <c r="H1" s="195"/>
      <c r="I1" s="195"/>
      <c r="J1" s="193"/>
      <c r="K1" s="193"/>
      <c r="L1" s="193"/>
      <c r="M1" s="193"/>
      <c r="N1" s="193"/>
      <c r="O1" s="193"/>
      <c r="P1" s="193"/>
      <c r="Q1" s="113"/>
    </row>
    <row r="2" spans="1:17" x14ac:dyDescent="0.2">
      <c r="A2" s="113"/>
      <c r="B2" s="196" t="s">
        <v>1</v>
      </c>
      <c r="C2" s="197" t="s">
        <v>0</v>
      </c>
      <c r="D2" s="196" t="s">
        <v>2</v>
      </c>
      <c r="E2" s="196" t="s">
        <v>12</v>
      </c>
      <c r="F2" s="198" t="s">
        <v>164</v>
      </c>
      <c r="G2" s="198" t="s">
        <v>7</v>
      </c>
      <c r="H2" s="198" t="s">
        <v>5</v>
      </c>
      <c r="I2" s="198" t="s">
        <v>167</v>
      </c>
      <c r="J2" s="196" t="s">
        <v>3</v>
      </c>
      <c r="K2" s="196" t="s">
        <v>4</v>
      </c>
      <c r="L2" s="196" t="s">
        <v>11</v>
      </c>
      <c r="M2" s="196" t="s">
        <v>8</v>
      </c>
      <c r="N2" s="196" t="s">
        <v>6</v>
      </c>
      <c r="O2" s="196" t="s">
        <v>168</v>
      </c>
      <c r="P2" s="196" t="s">
        <v>165</v>
      </c>
      <c r="Q2" s="196" t="s">
        <v>166</v>
      </c>
    </row>
    <row r="3" spans="1:17" x14ac:dyDescent="0.2">
      <c r="A3" s="113"/>
      <c r="B3" s="199"/>
      <c r="C3" s="200">
        <v>37317</v>
      </c>
      <c r="D3" s="201" t="s">
        <v>9</v>
      </c>
      <c r="E3" s="202">
        <v>2</v>
      </c>
      <c r="F3" s="203" t="s">
        <v>169</v>
      </c>
      <c r="G3" s="203">
        <v>2.08958333333333</v>
      </c>
      <c r="H3" s="203">
        <f>F3-G3</f>
        <v>6.597222222222543E-2</v>
      </c>
      <c r="I3" s="204">
        <f>H3/G3</f>
        <v>3.1571950814225577E-2</v>
      </c>
      <c r="J3" s="202">
        <v>10.5</v>
      </c>
      <c r="K3" s="202">
        <v>90</v>
      </c>
      <c r="L3" s="205">
        <f>F3/J3</f>
        <v>0.20529100529100527</v>
      </c>
      <c r="M3" s="202" t="s">
        <v>10</v>
      </c>
      <c r="N3" s="203">
        <v>4.8611111111111112E-2</v>
      </c>
      <c r="O3" s="203">
        <f>F3-N3</f>
        <v>2.1069444444444443</v>
      </c>
      <c r="P3" s="201" t="s">
        <v>194</v>
      </c>
      <c r="Q3" s="206" t="s">
        <v>170</v>
      </c>
    </row>
    <row r="4" spans="1:17" x14ac:dyDescent="0.2">
      <c r="A4" s="113"/>
      <c r="B4" s="207">
        <v>1</v>
      </c>
      <c r="C4" s="181"/>
      <c r="D4" s="182"/>
      <c r="E4" s="183"/>
      <c r="F4" s="191"/>
      <c r="G4" s="191"/>
      <c r="H4" s="208">
        <f t="shared" ref="H4:H5" si="0">F4-G4</f>
        <v>0</v>
      </c>
      <c r="I4" s="209" t="e">
        <f>H4/G4</f>
        <v>#DIV/0!</v>
      </c>
      <c r="J4" s="183"/>
      <c r="K4" s="184"/>
      <c r="L4" s="210" t="e">
        <f>F4/J4</f>
        <v>#DIV/0!</v>
      </c>
      <c r="M4" s="183"/>
      <c r="N4" s="191"/>
      <c r="O4" s="208">
        <f t="shared" ref="O4:O49" si="1">F4-N4</f>
        <v>0</v>
      </c>
      <c r="P4" s="182"/>
      <c r="Q4" s="212"/>
    </row>
    <row r="5" spans="1:17" x14ac:dyDescent="0.2">
      <c r="A5" s="113"/>
      <c r="B5" s="207">
        <v>2</v>
      </c>
      <c r="C5" s="185"/>
      <c r="D5" s="186"/>
      <c r="E5" s="184"/>
      <c r="F5" s="190"/>
      <c r="G5" s="190"/>
      <c r="H5" s="208">
        <f t="shared" si="0"/>
        <v>0</v>
      </c>
      <c r="I5" s="209" t="e">
        <f t="shared" ref="I5:I49" si="2">H5/G5</f>
        <v>#DIV/0!</v>
      </c>
      <c r="J5" s="184"/>
      <c r="K5" s="184"/>
      <c r="L5" s="210" t="e">
        <f t="shared" ref="L5:L49" si="3">F5/J5</f>
        <v>#DIV/0!</v>
      </c>
      <c r="M5" s="184"/>
      <c r="N5" s="190"/>
      <c r="O5" s="208">
        <f t="shared" si="1"/>
        <v>0</v>
      </c>
      <c r="P5" s="186"/>
      <c r="Q5" s="212"/>
    </row>
    <row r="6" spans="1:17" x14ac:dyDescent="0.2">
      <c r="A6" s="113"/>
      <c r="B6" s="207">
        <v>3</v>
      </c>
      <c r="C6" s="185"/>
      <c r="D6" s="186"/>
      <c r="E6" s="184"/>
      <c r="F6" s="190"/>
      <c r="G6" s="190"/>
      <c r="H6" s="208">
        <f t="shared" ref="H6:H49" si="4">F6-G6</f>
        <v>0</v>
      </c>
      <c r="I6" s="209" t="e">
        <f t="shared" si="2"/>
        <v>#DIV/0!</v>
      </c>
      <c r="J6" s="184"/>
      <c r="K6" s="184"/>
      <c r="L6" s="210" t="e">
        <f t="shared" si="3"/>
        <v>#DIV/0!</v>
      </c>
      <c r="M6" s="184"/>
      <c r="N6" s="190"/>
      <c r="O6" s="208">
        <f t="shared" si="1"/>
        <v>0</v>
      </c>
      <c r="P6" s="186"/>
      <c r="Q6" s="212"/>
    </row>
    <row r="7" spans="1:17" x14ac:dyDescent="0.2">
      <c r="A7" s="113"/>
      <c r="B7" s="207">
        <v>4</v>
      </c>
      <c r="C7" s="185"/>
      <c r="D7" s="186"/>
      <c r="E7" s="184"/>
      <c r="F7" s="190"/>
      <c r="G7" s="190"/>
      <c r="H7" s="208">
        <f t="shared" si="4"/>
        <v>0</v>
      </c>
      <c r="I7" s="209" t="e">
        <f t="shared" si="2"/>
        <v>#DIV/0!</v>
      </c>
      <c r="J7" s="184"/>
      <c r="K7" s="184"/>
      <c r="L7" s="210" t="e">
        <f t="shared" si="3"/>
        <v>#DIV/0!</v>
      </c>
      <c r="M7" s="184"/>
      <c r="N7" s="190"/>
      <c r="O7" s="208">
        <f t="shared" si="1"/>
        <v>0</v>
      </c>
      <c r="P7" s="186"/>
      <c r="Q7" s="212"/>
    </row>
    <row r="8" spans="1:17" x14ac:dyDescent="0.2">
      <c r="A8" s="113"/>
      <c r="B8" s="207">
        <v>5</v>
      </c>
      <c r="C8" s="185"/>
      <c r="D8" s="186"/>
      <c r="E8" s="184"/>
      <c r="F8" s="190"/>
      <c r="G8" s="190"/>
      <c r="H8" s="208">
        <f t="shared" si="4"/>
        <v>0</v>
      </c>
      <c r="I8" s="209" t="e">
        <f t="shared" si="2"/>
        <v>#DIV/0!</v>
      </c>
      <c r="J8" s="184"/>
      <c r="K8" s="184"/>
      <c r="L8" s="210" t="e">
        <f t="shared" si="3"/>
        <v>#DIV/0!</v>
      </c>
      <c r="M8" s="184"/>
      <c r="N8" s="190"/>
      <c r="O8" s="208">
        <f t="shared" si="1"/>
        <v>0</v>
      </c>
      <c r="P8" s="186"/>
      <c r="Q8" s="212"/>
    </row>
    <row r="9" spans="1:17" x14ac:dyDescent="0.2">
      <c r="A9" s="113"/>
      <c r="B9" s="207">
        <v>6</v>
      </c>
      <c r="C9" s="185"/>
      <c r="D9" s="186"/>
      <c r="E9" s="184"/>
      <c r="F9" s="190"/>
      <c r="G9" s="190"/>
      <c r="H9" s="208">
        <f t="shared" si="4"/>
        <v>0</v>
      </c>
      <c r="I9" s="209" t="e">
        <f t="shared" si="2"/>
        <v>#DIV/0!</v>
      </c>
      <c r="J9" s="184"/>
      <c r="K9" s="184"/>
      <c r="L9" s="210" t="e">
        <f t="shared" si="3"/>
        <v>#DIV/0!</v>
      </c>
      <c r="M9" s="184"/>
      <c r="N9" s="190"/>
      <c r="O9" s="208">
        <f t="shared" si="1"/>
        <v>0</v>
      </c>
      <c r="P9" s="186"/>
      <c r="Q9" s="212"/>
    </row>
    <row r="10" spans="1:17" x14ac:dyDescent="0.2">
      <c r="A10" s="113"/>
      <c r="B10" s="207">
        <v>7</v>
      </c>
      <c r="C10" s="185"/>
      <c r="D10" s="186"/>
      <c r="E10" s="184"/>
      <c r="F10" s="190"/>
      <c r="G10" s="190"/>
      <c r="H10" s="208">
        <f t="shared" si="4"/>
        <v>0</v>
      </c>
      <c r="I10" s="209" t="e">
        <f t="shared" si="2"/>
        <v>#DIV/0!</v>
      </c>
      <c r="J10" s="184"/>
      <c r="K10" s="184"/>
      <c r="L10" s="210" t="e">
        <f t="shared" si="3"/>
        <v>#DIV/0!</v>
      </c>
      <c r="M10" s="184"/>
      <c r="N10" s="190"/>
      <c r="O10" s="208">
        <f t="shared" si="1"/>
        <v>0</v>
      </c>
      <c r="P10" s="186"/>
      <c r="Q10" s="212"/>
    </row>
    <row r="11" spans="1:17" x14ac:dyDescent="0.2">
      <c r="A11" s="113"/>
      <c r="B11" s="207">
        <v>8</v>
      </c>
      <c r="C11" s="185"/>
      <c r="D11" s="186"/>
      <c r="E11" s="184"/>
      <c r="F11" s="190"/>
      <c r="G11" s="190"/>
      <c r="H11" s="208">
        <f t="shared" si="4"/>
        <v>0</v>
      </c>
      <c r="I11" s="209" t="e">
        <f t="shared" si="2"/>
        <v>#DIV/0!</v>
      </c>
      <c r="J11" s="184"/>
      <c r="K11" s="184"/>
      <c r="L11" s="210" t="e">
        <f t="shared" si="3"/>
        <v>#DIV/0!</v>
      </c>
      <c r="M11" s="184"/>
      <c r="N11" s="190"/>
      <c r="O11" s="208">
        <f t="shared" si="1"/>
        <v>0</v>
      </c>
      <c r="P11" s="186"/>
      <c r="Q11" s="212"/>
    </row>
    <row r="12" spans="1:17" x14ac:dyDescent="0.2">
      <c r="A12" s="113"/>
      <c r="B12" s="207">
        <v>9</v>
      </c>
      <c r="C12" s="185"/>
      <c r="D12" s="186"/>
      <c r="E12" s="184"/>
      <c r="F12" s="190"/>
      <c r="G12" s="190"/>
      <c r="H12" s="208">
        <f t="shared" si="4"/>
        <v>0</v>
      </c>
      <c r="I12" s="209" t="e">
        <f t="shared" si="2"/>
        <v>#DIV/0!</v>
      </c>
      <c r="J12" s="184"/>
      <c r="K12" s="184"/>
      <c r="L12" s="210" t="e">
        <f t="shared" si="3"/>
        <v>#DIV/0!</v>
      </c>
      <c r="M12" s="184"/>
      <c r="N12" s="190"/>
      <c r="O12" s="208">
        <f t="shared" si="1"/>
        <v>0</v>
      </c>
      <c r="P12" s="186"/>
      <c r="Q12" s="212"/>
    </row>
    <row r="13" spans="1:17" s="1" customFormat="1" x14ac:dyDescent="0.2">
      <c r="A13" s="211"/>
      <c r="B13" s="207">
        <v>10</v>
      </c>
      <c r="C13" s="185"/>
      <c r="D13" s="186"/>
      <c r="E13" s="184"/>
      <c r="F13" s="190"/>
      <c r="G13" s="190"/>
      <c r="H13" s="208">
        <f t="shared" si="4"/>
        <v>0</v>
      </c>
      <c r="I13" s="209" t="e">
        <f t="shared" si="2"/>
        <v>#DIV/0!</v>
      </c>
      <c r="J13" s="184"/>
      <c r="K13" s="184"/>
      <c r="L13" s="210" t="e">
        <f t="shared" si="3"/>
        <v>#DIV/0!</v>
      </c>
      <c r="M13" s="184"/>
      <c r="N13" s="190"/>
      <c r="O13" s="208">
        <f t="shared" si="1"/>
        <v>0</v>
      </c>
      <c r="P13" s="186"/>
      <c r="Q13" s="213"/>
    </row>
    <row r="14" spans="1:17" s="1" customFormat="1" x14ac:dyDescent="0.2">
      <c r="A14" s="211"/>
      <c r="B14" s="207">
        <v>11</v>
      </c>
      <c r="C14" s="185"/>
      <c r="D14" s="186"/>
      <c r="E14" s="184"/>
      <c r="F14" s="190"/>
      <c r="G14" s="190"/>
      <c r="H14" s="208">
        <f t="shared" si="4"/>
        <v>0</v>
      </c>
      <c r="I14" s="209" t="e">
        <f t="shared" si="2"/>
        <v>#DIV/0!</v>
      </c>
      <c r="J14" s="184"/>
      <c r="K14" s="184"/>
      <c r="L14" s="210" t="e">
        <f t="shared" si="3"/>
        <v>#DIV/0!</v>
      </c>
      <c r="M14" s="184"/>
      <c r="N14" s="190"/>
      <c r="O14" s="208">
        <f t="shared" si="1"/>
        <v>0</v>
      </c>
      <c r="P14" s="186"/>
      <c r="Q14" s="213"/>
    </row>
    <row r="15" spans="1:17" x14ac:dyDescent="0.2">
      <c r="A15" s="113"/>
      <c r="B15" s="207">
        <v>12</v>
      </c>
      <c r="C15" s="185"/>
      <c r="D15" s="186"/>
      <c r="E15" s="184"/>
      <c r="F15" s="190"/>
      <c r="G15" s="190"/>
      <c r="H15" s="208">
        <f t="shared" si="4"/>
        <v>0</v>
      </c>
      <c r="I15" s="209" t="e">
        <f t="shared" si="2"/>
        <v>#DIV/0!</v>
      </c>
      <c r="J15" s="184"/>
      <c r="K15" s="184"/>
      <c r="L15" s="210" t="e">
        <f t="shared" si="3"/>
        <v>#DIV/0!</v>
      </c>
      <c r="M15" s="184"/>
      <c r="N15" s="190"/>
      <c r="O15" s="208">
        <f t="shared" si="1"/>
        <v>0</v>
      </c>
      <c r="P15" s="186"/>
      <c r="Q15" s="212"/>
    </row>
    <row r="16" spans="1:17" x14ac:dyDescent="0.2">
      <c r="A16" s="113"/>
      <c r="B16" s="207">
        <v>13</v>
      </c>
      <c r="C16" s="185"/>
      <c r="D16" s="186"/>
      <c r="E16" s="184"/>
      <c r="F16" s="190"/>
      <c r="G16" s="190"/>
      <c r="H16" s="208">
        <f t="shared" si="4"/>
        <v>0</v>
      </c>
      <c r="I16" s="209" t="e">
        <f t="shared" si="2"/>
        <v>#DIV/0!</v>
      </c>
      <c r="J16" s="184"/>
      <c r="K16" s="184"/>
      <c r="L16" s="210" t="e">
        <f t="shared" si="3"/>
        <v>#DIV/0!</v>
      </c>
      <c r="M16" s="184"/>
      <c r="N16" s="190"/>
      <c r="O16" s="208">
        <f t="shared" si="1"/>
        <v>0</v>
      </c>
      <c r="P16" s="186"/>
      <c r="Q16" s="212"/>
    </row>
    <row r="17" spans="1:17" s="1" customFormat="1" x14ac:dyDescent="0.2">
      <c r="A17" s="211"/>
      <c r="B17" s="207">
        <v>14</v>
      </c>
      <c r="C17" s="185"/>
      <c r="D17" s="186"/>
      <c r="E17" s="187"/>
      <c r="F17" s="190"/>
      <c r="G17" s="190"/>
      <c r="H17" s="208">
        <f t="shared" si="4"/>
        <v>0</v>
      </c>
      <c r="I17" s="209" t="e">
        <f t="shared" si="2"/>
        <v>#DIV/0!</v>
      </c>
      <c r="J17" s="184"/>
      <c r="K17" s="184"/>
      <c r="L17" s="210" t="e">
        <f t="shared" si="3"/>
        <v>#DIV/0!</v>
      </c>
      <c r="M17" s="184"/>
      <c r="N17" s="190"/>
      <c r="O17" s="208">
        <f t="shared" si="1"/>
        <v>0</v>
      </c>
      <c r="P17" s="186"/>
      <c r="Q17" s="213"/>
    </row>
    <row r="18" spans="1:17" x14ac:dyDescent="0.2">
      <c r="A18" s="113"/>
      <c r="B18" s="207">
        <v>15</v>
      </c>
      <c r="C18" s="185"/>
      <c r="D18" s="186"/>
      <c r="E18" s="184"/>
      <c r="F18" s="190"/>
      <c r="G18" s="190"/>
      <c r="H18" s="208">
        <f t="shared" si="4"/>
        <v>0</v>
      </c>
      <c r="I18" s="209" t="e">
        <f t="shared" si="2"/>
        <v>#DIV/0!</v>
      </c>
      <c r="J18" s="184"/>
      <c r="K18" s="184"/>
      <c r="L18" s="210" t="e">
        <f t="shared" si="3"/>
        <v>#DIV/0!</v>
      </c>
      <c r="M18" s="184"/>
      <c r="N18" s="190"/>
      <c r="O18" s="208">
        <f t="shared" si="1"/>
        <v>0</v>
      </c>
      <c r="P18" s="186"/>
      <c r="Q18" s="212"/>
    </row>
    <row r="19" spans="1:17" s="1" customFormat="1" x14ac:dyDescent="0.2">
      <c r="A19" s="211"/>
      <c r="B19" s="207">
        <v>16</v>
      </c>
      <c r="C19" s="185"/>
      <c r="D19" s="186"/>
      <c r="E19" s="184"/>
      <c r="F19" s="190"/>
      <c r="G19" s="190"/>
      <c r="H19" s="208">
        <f t="shared" si="4"/>
        <v>0</v>
      </c>
      <c r="I19" s="209" t="e">
        <f t="shared" si="2"/>
        <v>#DIV/0!</v>
      </c>
      <c r="J19" s="184"/>
      <c r="K19" s="184"/>
      <c r="L19" s="210" t="e">
        <f t="shared" si="3"/>
        <v>#DIV/0!</v>
      </c>
      <c r="M19" s="184"/>
      <c r="N19" s="190"/>
      <c r="O19" s="208">
        <f t="shared" si="1"/>
        <v>0</v>
      </c>
      <c r="P19" s="186"/>
      <c r="Q19" s="213"/>
    </row>
    <row r="20" spans="1:17" s="1" customFormat="1" x14ac:dyDescent="0.2">
      <c r="A20" s="211"/>
      <c r="B20" s="207">
        <v>17</v>
      </c>
      <c r="C20" s="185"/>
      <c r="D20" s="186"/>
      <c r="E20" s="184"/>
      <c r="F20" s="190"/>
      <c r="G20" s="190"/>
      <c r="H20" s="208">
        <f t="shared" si="4"/>
        <v>0</v>
      </c>
      <c r="I20" s="209" t="e">
        <f t="shared" si="2"/>
        <v>#DIV/0!</v>
      </c>
      <c r="J20" s="184"/>
      <c r="K20" s="184"/>
      <c r="L20" s="210" t="e">
        <f t="shared" si="3"/>
        <v>#DIV/0!</v>
      </c>
      <c r="M20" s="184"/>
      <c r="N20" s="190"/>
      <c r="O20" s="208">
        <f t="shared" si="1"/>
        <v>0</v>
      </c>
      <c r="P20" s="186"/>
      <c r="Q20" s="213"/>
    </row>
    <row r="21" spans="1:17" x14ac:dyDescent="0.2">
      <c r="A21" s="113"/>
      <c r="B21" s="207">
        <v>18</v>
      </c>
      <c r="C21" s="185"/>
      <c r="D21" s="186"/>
      <c r="E21" s="184"/>
      <c r="F21" s="190"/>
      <c r="G21" s="190"/>
      <c r="H21" s="208">
        <f t="shared" si="4"/>
        <v>0</v>
      </c>
      <c r="I21" s="209" t="e">
        <f t="shared" si="2"/>
        <v>#DIV/0!</v>
      </c>
      <c r="J21" s="184"/>
      <c r="K21" s="184"/>
      <c r="L21" s="210" t="e">
        <f t="shared" si="3"/>
        <v>#DIV/0!</v>
      </c>
      <c r="M21" s="184"/>
      <c r="N21" s="190"/>
      <c r="O21" s="208">
        <f t="shared" si="1"/>
        <v>0</v>
      </c>
      <c r="P21" s="186"/>
      <c r="Q21" s="212"/>
    </row>
    <row r="22" spans="1:17" s="1" customFormat="1" x14ac:dyDescent="0.2">
      <c r="A22" s="211"/>
      <c r="B22" s="207">
        <v>19</v>
      </c>
      <c r="C22" s="185"/>
      <c r="D22" s="186"/>
      <c r="E22" s="184"/>
      <c r="F22" s="190"/>
      <c r="G22" s="190"/>
      <c r="H22" s="208">
        <f t="shared" si="4"/>
        <v>0</v>
      </c>
      <c r="I22" s="209" t="e">
        <f t="shared" si="2"/>
        <v>#DIV/0!</v>
      </c>
      <c r="J22" s="184"/>
      <c r="K22" s="184"/>
      <c r="L22" s="210" t="e">
        <f t="shared" si="3"/>
        <v>#DIV/0!</v>
      </c>
      <c r="M22" s="184"/>
      <c r="N22" s="190"/>
      <c r="O22" s="208">
        <f t="shared" si="1"/>
        <v>0</v>
      </c>
      <c r="P22" s="186"/>
      <c r="Q22" s="213"/>
    </row>
    <row r="23" spans="1:17" x14ac:dyDescent="0.2">
      <c r="A23" s="113"/>
      <c r="B23" s="207">
        <v>20</v>
      </c>
      <c r="C23" s="185"/>
      <c r="D23" s="186"/>
      <c r="E23" s="184"/>
      <c r="F23" s="190"/>
      <c r="G23" s="190"/>
      <c r="H23" s="208">
        <f t="shared" si="4"/>
        <v>0</v>
      </c>
      <c r="I23" s="209" t="e">
        <f t="shared" si="2"/>
        <v>#DIV/0!</v>
      </c>
      <c r="J23" s="184"/>
      <c r="K23" s="184"/>
      <c r="L23" s="210" t="e">
        <f t="shared" si="3"/>
        <v>#DIV/0!</v>
      </c>
      <c r="M23" s="184"/>
      <c r="N23" s="190"/>
      <c r="O23" s="208">
        <f t="shared" si="1"/>
        <v>0</v>
      </c>
      <c r="P23" s="186"/>
      <c r="Q23" s="212"/>
    </row>
    <row r="24" spans="1:17" s="1" customFormat="1" x14ac:dyDescent="0.2">
      <c r="A24" s="211"/>
      <c r="B24" s="207">
        <v>21</v>
      </c>
      <c r="C24" s="185"/>
      <c r="D24" s="186"/>
      <c r="E24" s="184"/>
      <c r="F24" s="190"/>
      <c r="G24" s="190"/>
      <c r="H24" s="208">
        <f t="shared" si="4"/>
        <v>0</v>
      </c>
      <c r="I24" s="209" t="e">
        <f t="shared" si="2"/>
        <v>#DIV/0!</v>
      </c>
      <c r="J24" s="184"/>
      <c r="K24" s="184"/>
      <c r="L24" s="210" t="e">
        <f t="shared" si="3"/>
        <v>#DIV/0!</v>
      </c>
      <c r="M24" s="184"/>
      <c r="N24" s="190"/>
      <c r="O24" s="208">
        <f t="shared" si="1"/>
        <v>0</v>
      </c>
      <c r="P24" s="186"/>
      <c r="Q24" s="213"/>
    </row>
    <row r="25" spans="1:17" s="1" customFormat="1" x14ac:dyDescent="0.2">
      <c r="A25" s="211"/>
      <c r="B25" s="207">
        <v>22</v>
      </c>
      <c r="C25" s="185"/>
      <c r="D25" s="186"/>
      <c r="E25" s="187"/>
      <c r="F25" s="190"/>
      <c r="G25" s="190"/>
      <c r="H25" s="208">
        <f t="shared" si="4"/>
        <v>0</v>
      </c>
      <c r="I25" s="209" t="e">
        <f t="shared" si="2"/>
        <v>#DIV/0!</v>
      </c>
      <c r="J25" s="184"/>
      <c r="K25" s="184"/>
      <c r="L25" s="210" t="e">
        <f t="shared" si="3"/>
        <v>#DIV/0!</v>
      </c>
      <c r="M25" s="184"/>
      <c r="N25" s="190"/>
      <c r="O25" s="208">
        <f t="shared" si="1"/>
        <v>0</v>
      </c>
      <c r="P25" s="186"/>
      <c r="Q25" s="213"/>
    </row>
    <row r="26" spans="1:17" s="1" customFormat="1" x14ac:dyDescent="0.2">
      <c r="A26" s="211"/>
      <c r="B26" s="207">
        <v>23</v>
      </c>
      <c r="C26" s="185"/>
      <c r="D26" s="186"/>
      <c r="E26" s="184"/>
      <c r="F26" s="190"/>
      <c r="G26" s="190"/>
      <c r="H26" s="208">
        <f t="shared" si="4"/>
        <v>0</v>
      </c>
      <c r="I26" s="209" t="e">
        <f t="shared" si="2"/>
        <v>#DIV/0!</v>
      </c>
      <c r="J26" s="184"/>
      <c r="K26" s="184"/>
      <c r="L26" s="210" t="e">
        <f t="shared" si="3"/>
        <v>#DIV/0!</v>
      </c>
      <c r="M26" s="184"/>
      <c r="N26" s="190"/>
      <c r="O26" s="208">
        <f t="shared" si="1"/>
        <v>0</v>
      </c>
      <c r="P26" s="186"/>
      <c r="Q26" s="213"/>
    </row>
    <row r="27" spans="1:17" s="1" customFormat="1" x14ac:dyDescent="0.2">
      <c r="A27" s="211"/>
      <c r="B27" s="207">
        <v>24</v>
      </c>
      <c r="C27" s="185"/>
      <c r="D27" s="186"/>
      <c r="E27" s="187"/>
      <c r="F27" s="190"/>
      <c r="G27" s="190"/>
      <c r="H27" s="208">
        <f t="shared" si="4"/>
        <v>0</v>
      </c>
      <c r="I27" s="209" t="e">
        <f t="shared" si="2"/>
        <v>#DIV/0!</v>
      </c>
      <c r="J27" s="184"/>
      <c r="K27" s="184"/>
      <c r="L27" s="210" t="e">
        <f t="shared" si="3"/>
        <v>#DIV/0!</v>
      </c>
      <c r="M27" s="184"/>
      <c r="N27" s="190"/>
      <c r="O27" s="208">
        <f t="shared" si="1"/>
        <v>0</v>
      </c>
      <c r="P27" s="186"/>
      <c r="Q27" s="213"/>
    </row>
    <row r="28" spans="1:17" s="1" customFormat="1" x14ac:dyDescent="0.2">
      <c r="A28" s="211"/>
      <c r="B28" s="207">
        <v>25</v>
      </c>
      <c r="C28" s="185"/>
      <c r="D28" s="186"/>
      <c r="E28" s="187"/>
      <c r="F28" s="190"/>
      <c r="G28" s="190"/>
      <c r="H28" s="208">
        <f t="shared" si="4"/>
        <v>0</v>
      </c>
      <c r="I28" s="209" t="e">
        <f t="shared" si="2"/>
        <v>#DIV/0!</v>
      </c>
      <c r="J28" s="184"/>
      <c r="K28" s="184"/>
      <c r="L28" s="210" t="e">
        <f t="shared" si="3"/>
        <v>#DIV/0!</v>
      </c>
      <c r="M28" s="184"/>
      <c r="N28" s="190"/>
      <c r="O28" s="208">
        <f t="shared" si="1"/>
        <v>0</v>
      </c>
      <c r="P28" s="186"/>
      <c r="Q28" s="213"/>
    </row>
    <row r="29" spans="1:17" x14ac:dyDescent="0.2">
      <c r="A29" s="113"/>
      <c r="B29" s="207">
        <v>26</v>
      </c>
      <c r="C29" s="185"/>
      <c r="D29" s="186"/>
      <c r="E29" s="184"/>
      <c r="F29" s="190"/>
      <c r="G29" s="190"/>
      <c r="H29" s="208">
        <f t="shared" si="4"/>
        <v>0</v>
      </c>
      <c r="I29" s="209" t="e">
        <f t="shared" si="2"/>
        <v>#DIV/0!</v>
      </c>
      <c r="J29" s="184"/>
      <c r="K29" s="184"/>
      <c r="L29" s="210" t="e">
        <f t="shared" si="3"/>
        <v>#DIV/0!</v>
      </c>
      <c r="M29" s="184"/>
      <c r="N29" s="190"/>
      <c r="O29" s="208">
        <f t="shared" si="1"/>
        <v>0</v>
      </c>
      <c r="P29" s="186"/>
      <c r="Q29" s="212"/>
    </row>
    <row r="30" spans="1:17" x14ac:dyDescent="0.2">
      <c r="A30" s="113"/>
      <c r="B30" s="207">
        <v>27</v>
      </c>
      <c r="C30" s="185"/>
      <c r="D30" s="186"/>
      <c r="E30" s="184"/>
      <c r="F30" s="190"/>
      <c r="G30" s="190"/>
      <c r="H30" s="208">
        <f t="shared" si="4"/>
        <v>0</v>
      </c>
      <c r="I30" s="209" t="e">
        <f t="shared" si="2"/>
        <v>#DIV/0!</v>
      </c>
      <c r="J30" s="184"/>
      <c r="K30" s="184"/>
      <c r="L30" s="210" t="e">
        <f t="shared" si="3"/>
        <v>#DIV/0!</v>
      </c>
      <c r="M30" s="184"/>
      <c r="N30" s="190"/>
      <c r="O30" s="208">
        <f t="shared" si="1"/>
        <v>0</v>
      </c>
      <c r="P30" s="186"/>
      <c r="Q30" s="212"/>
    </row>
    <row r="31" spans="1:17" x14ac:dyDescent="0.2">
      <c r="A31" s="113"/>
      <c r="B31" s="207">
        <v>28</v>
      </c>
      <c r="C31" s="185"/>
      <c r="D31" s="186"/>
      <c r="E31" s="184"/>
      <c r="F31" s="190"/>
      <c r="G31" s="190"/>
      <c r="H31" s="208">
        <f t="shared" si="4"/>
        <v>0</v>
      </c>
      <c r="I31" s="209" t="e">
        <f t="shared" si="2"/>
        <v>#DIV/0!</v>
      </c>
      <c r="J31" s="184"/>
      <c r="K31" s="184"/>
      <c r="L31" s="210" t="e">
        <f t="shared" si="3"/>
        <v>#DIV/0!</v>
      </c>
      <c r="M31" s="184"/>
      <c r="N31" s="190"/>
      <c r="O31" s="208">
        <f t="shared" si="1"/>
        <v>0</v>
      </c>
      <c r="P31" s="186"/>
      <c r="Q31" s="212"/>
    </row>
    <row r="32" spans="1:17" x14ac:dyDescent="0.2">
      <c r="A32" s="113"/>
      <c r="B32" s="207">
        <v>29</v>
      </c>
      <c r="C32" s="185"/>
      <c r="D32" s="186"/>
      <c r="E32" s="184"/>
      <c r="F32" s="190"/>
      <c r="G32" s="190"/>
      <c r="H32" s="208">
        <f t="shared" si="4"/>
        <v>0</v>
      </c>
      <c r="I32" s="209" t="e">
        <f t="shared" si="2"/>
        <v>#DIV/0!</v>
      </c>
      <c r="J32" s="184"/>
      <c r="K32" s="184"/>
      <c r="L32" s="210" t="e">
        <f t="shared" si="3"/>
        <v>#DIV/0!</v>
      </c>
      <c r="M32" s="184"/>
      <c r="N32" s="190"/>
      <c r="O32" s="208">
        <f t="shared" si="1"/>
        <v>0</v>
      </c>
      <c r="P32" s="186"/>
      <c r="Q32" s="212"/>
    </row>
    <row r="33" spans="1:17" x14ac:dyDescent="0.2">
      <c r="A33" s="113"/>
      <c r="B33" s="207">
        <v>30</v>
      </c>
      <c r="C33" s="185"/>
      <c r="D33" s="186"/>
      <c r="E33" s="184"/>
      <c r="F33" s="190"/>
      <c r="G33" s="190"/>
      <c r="H33" s="208">
        <f t="shared" si="4"/>
        <v>0</v>
      </c>
      <c r="I33" s="209" t="e">
        <f t="shared" si="2"/>
        <v>#DIV/0!</v>
      </c>
      <c r="J33" s="184"/>
      <c r="K33" s="184"/>
      <c r="L33" s="210" t="e">
        <f t="shared" si="3"/>
        <v>#DIV/0!</v>
      </c>
      <c r="M33" s="184"/>
      <c r="N33" s="190"/>
      <c r="O33" s="208">
        <f t="shared" si="1"/>
        <v>0</v>
      </c>
      <c r="P33" s="186"/>
      <c r="Q33" s="212"/>
    </row>
    <row r="34" spans="1:17" x14ac:dyDescent="0.2">
      <c r="A34" s="113"/>
      <c r="B34" s="207">
        <v>31</v>
      </c>
      <c r="C34" s="185"/>
      <c r="D34" s="186"/>
      <c r="E34" s="184"/>
      <c r="F34" s="190"/>
      <c r="G34" s="190"/>
      <c r="H34" s="208">
        <f t="shared" si="4"/>
        <v>0</v>
      </c>
      <c r="I34" s="209" t="e">
        <f t="shared" si="2"/>
        <v>#DIV/0!</v>
      </c>
      <c r="J34" s="184"/>
      <c r="K34" s="184"/>
      <c r="L34" s="210" t="e">
        <f t="shared" si="3"/>
        <v>#DIV/0!</v>
      </c>
      <c r="M34" s="184"/>
      <c r="N34" s="190"/>
      <c r="O34" s="208">
        <f t="shared" si="1"/>
        <v>0</v>
      </c>
      <c r="P34" s="186"/>
      <c r="Q34" s="212"/>
    </row>
    <row r="35" spans="1:17" x14ac:dyDescent="0.2">
      <c r="A35" s="113"/>
      <c r="B35" s="207">
        <v>32</v>
      </c>
      <c r="C35" s="185"/>
      <c r="D35" s="186"/>
      <c r="E35" s="184"/>
      <c r="F35" s="190"/>
      <c r="G35" s="190"/>
      <c r="H35" s="208">
        <f t="shared" si="4"/>
        <v>0</v>
      </c>
      <c r="I35" s="209" t="e">
        <f t="shared" si="2"/>
        <v>#DIV/0!</v>
      </c>
      <c r="J35" s="184"/>
      <c r="K35" s="184"/>
      <c r="L35" s="210" t="e">
        <f t="shared" si="3"/>
        <v>#DIV/0!</v>
      </c>
      <c r="M35" s="184"/>
      <c r="N35" s="190"/>
      <c r="O35" s="208">
        <f t="shared" si="1"/>
        <v>0</v>
      </c>
      <c r="P35" s="186"/>
      <c r="Q35" s="212"/>
    </row>
    <row r="36" spans="1:17" x14ac:dyDescent="0.2">
      <c r="A36" s="113"/>
      <c r="B36" s="207">
        <v>33</v>
      </c>
      <c r="C36" s="185"/>
      <c r="D36" s="186"/>
      <c r="E36" s="184"/>
      <c r="F36" s="190"/>
      <c r="G36" s="190"/>
      <c r="H36" s="208">
        <f t="shared" si="4"/>
        <v>0</v>
      </c>
      <c r="I36" s="209" t="e">
        <f t="shared" si="2"/>
        <v>#DIV/0!</v>
      </c>
      <c r="J36" s="184"/>
      <c r="K36" s="184"/>
      <c r="L36" s="210" t="e">
        <f t="shared" si="3"/>
        <v>#DIV/0!</v>
      </c>
      <c r="M36" s="184"/>
      <c r="N36" s="190"/>
      <c r="O36" s="208">
        <f t="shared" si="1"/>
        <v>0</v>
      </c>
      <c r="P36" s="186"/>
      <c r="Q36" s="212"/>
    </row>
    <row r="37" spans="1:17" x14ac:dyDescent="0.2">
      <c r="A37" s="113"/>
      <c r="B37" s="207">
        <v>34</v>
      </c>
      <c r="C37" s="185"/>
      <c r="D37" s="186"/>
      <c r="E37" s="184"/>
      <c r="F37" s="190"/>
      <c r="G37" s="190"/>
      <c r="H37" s="208">
        <f t="shared" si="4"/>
        <v>0</v>
      </c>
      <c r="I37" s="209" t="e">
        <f t="shared" si="2"/>
        <v>#DIV/0!</v>
      </c>
      <c r="J37" s="184"/>
      <c r="K37" s="184"/>
      <c r="L37" s="210" t="e">
        <f t="shared" si="3"/>
        <v>#DIV/0!</v>
      </c>
      <c r="M37" s="184"/>
      <c r="N37" s="190"/>
      <c r="O37" s="208">
        <f t="shared" si="1"/>
        <v>0</v>
      </c>
      <c r="P37" s="186"/>
      <c r="Q37" s="212"/>
    </row>
    <row r="38" spans="1:17" x14ac:dyDescent="0.2">
      <c r="A38" s="113"/>
      <c r="B38" s="207">
        <v>35</v>
      </c>
      <c r="C38" s="185"/>
      <c r="D38" s="186"/>
      <c r="E38" s="184"/>
      <c r="F38" s="190"/>
      <c r="G38" s="190"/>
      <c r="H38" s="208">
        <f t="shared" si="4"/>
        <v>0</v>
      </c>
      <c r="I38" s="209" t="e">
        <f t="shared" si="2"/>
        <v>#DIV/0!</v>
      </c>
      <c r="J38" s="184"/>
      <c r="K38" s="184"/>
      <c r="L38" s="210" t="e">
        <f t="shared" si="3"/>
        <v>#DIV/0!</v>
      </c>
      <c r="M38" s="184"/>
      <c r="N38" s="190"/>
      <c r="O38" s="208">
        <f t="shared" si="1"/>
        <v>0</v>
      </c>
      <c r="P38" s="186"/>
      <c r="Q38" s="212"/>
    </row>
    <row r="39" spans="1:17" x14ac:dyDescent="0.2">
      <c r="A39" s="113"/>
      <c r="B39" s="207">
        <v>36</v>
      </c>
      <c r="C39" s="185"/>
      <c r="D39" s="186"/>
      <c r="E39" s="184"/>
      <c r="F39" s="190"/>
      <c r="G39" s="190"/>
      <c r="H39" s="208">
        <f t="shared" si="4"/>
        <v>0</v>
      </c>
      <c r="I39" s="209" t="e">
        <f t="shared" si="2"/>
        <v>#DIV/0!</v>
      </c>
      <c r="J39" s="184"/>
      <c r="K39" s="184"/>
      <c r="L39" s="210" t="e">
        <f t="shared" si="3"/>
        <v>#DIV/0!</v>
      </c>
      <c r="M39" s="184"/>
      <c r="N39" s="190"/>
      <c r="O39" s="208">
        <f t="shared" si="1"/>
        <v>0</v>
      </c>
      <c r="P39" s="186"/>
      <c r="Q39" s="212"/>
    </row>
    <row r="40" spans="1:17" x14ac:dyDescent="0.2">
      <c r="A40" s="113"/>
      <c r="B40" s="207">
        <v>37</v>
      </c>
      <c r="C40" s="185"/>
      <c r="D40" s="186"/>
      <c r="E40" s="184"/>
      <c r="F40" s="190"/>
      <c r="G40" s="190"/>
      <c r="H40" s="208">
        <f t="shared" si="4"/>
        <v>0</v>
      </c>
      <c r="I40" s="209" t="e">
        <f t="shared" si="2"/>
        <v>#DIV/0!</v>
      </c>
      <c r="J40" s="184"/>
      <c r="K40" s="184"/>
      <c r="L40" s="210" t="e">
        <f t="shared" si="3"/>
        <v>#DIV/0!</v>
      </c>
      <c r="M40" s="184"/>
      <c r="N40" s="190"/>
      <c r="O40" s="208">
        <f t="shared" si="1"/>
        <v>0</v>
      </c>
      <c r="P40" s="186"/>
      <c r="Q40" s="212"/>
    </row>
    <row r="41" spans="1:17" x14ac:dyDescent="0.2">
      <c r="A41" s="113"/>
      <c r="B41" s="207">
        <v>38</v>
      </c>
      <c r="C41" s="185"/>
      <c r="D41" s="186"/>
      <c r="E41" s="184"/>
      <c r="F41" s="190"/>
      <c r="G41" s="190"/>
      <c r="H41" s="208">
        <f t="shared" si="4"/>
        <v>0</v>
      </c>
      <c r="I41" s="209" t="e">
        <f t="shared" si="2"/>
        <v>#DIV/0!</v>
      </c>
      <c r="J41" s="184"/>
      <c r="K41" s="184"/>
      <c r="L41" s="210" t="e">
        <f t="shared" si="3"/>
        <v>#DIV/0!</v>
      </c>
      <c r="M41" s="184"/>
      <c r="N41" s="190"/>
      <c r="O41" s="208">
        <f t="shared" si="1"/>
        <v>0</v>
      </c>
      <c r="P41" s="186"/>
      <c r="Q41" s="212"/>
    </row>
    <row r="42" spans="1:17" x14ac:dyDescent="0.2">
      <c r="A42" s="113"/>
      <c r="B42" s="207">
        <v>39</v>
      </c>
      <c r="C42" s="185"/>
      <c r="D42" s="186"/>
      <c r="E42" s="184"/>
      <c r="F42" s="190"/>
      <c r="G42" s="190"/>
      <c r="H42" s="208">
        <f t="shared" si="4"/>
        <v>0</v>
      </c>
      <c r="I42" s="209" t="e">
        <f t="shared" si="2"/>
        <v>#DIV/0!</v>
      </c>
      <c r="J42" s="184"/>
      <c r="K42" s="184"/>
      <c r="L42" s="210" t="e">
        <f t="shared" si="3"/>
        <v>#DIV/0!</v>
      </c>
      <c r="M42" s="184"/>
      <c r="N42" s="190"/>
      <c r="O42" s="208">
        <f t="shared" si="1"/>
        <v>0</v>
      </c>
      <c r="P42" s="186"/>
      <c r="Q42" s="212"/>
    </row>
    <row r="43" spans="1:17" x14ac:dyDescent="0.2">
      <c r="A43" s="113"/>
      <c r="B43" s="207">
        <v>40</v>
      </c>
      <c r="C43" s="185"/>
      <c r="D43" s="186"/>
      <c r="E43" s="184"/>
      <c r="F43" s="190"/>
      <c r="G43" s="190"/>
      <c r="H43" s="208">
        <f t="shared" si="4"/>
        <v>0</v>
      </c>
      <c r="I43" s="209" t="e">
        <f t="shared" si="2"/>
        <v>#DIV/0!</v>
      </c>
      <c r="J43" s="184"/>
      <c r="K43" s="184"/>
      <c r="L43" s="210" t="e">
        <f t="shared" si="3"/>
        <v>#DIV/0!</v>
      </c>
      <c r="M43" s="184"/>
      <c r="N43" s="190"/>
      <c r="O43" s="208">
        <f t="shared" si="1"/>
        <v>0</v>
      </c>
      <c r="P43" s="186"/>
      <c r="Q43" s="212"/>
    </row>
    <row r="44" spans="1:17" x14ac:dyDescent="0.2">
      <c r="A44" s="113"/>
      <c r="B44" s="207">
        <v>41</v>
      </c>
      <c r="C44" s="185"/>
      <c r="D44" s="186"/>
      <c r="E44" s="184"/>
      <c r="F44" s="190"/>
      <c r="G44" s="190"/>
      <c r="H44" s="208">
        <f t="shared" si="4"/>
        <v>0</v>
      </c>
      <c r="I44" s="209" t="e">
        <f t="shared" si="2"/>
        <v>#DIV/0!</v>
      </c>
      <c r="J44" s="184"/>
      <c r="K44" s="184"/>
      <c r="L44" s="210" t="e">
        <f t="shared" si="3"/>
        <v>#DIV/0!</v>
      </c>
      <c r="M44" s="184"/>
      <c r="N44" s="190"/>
      <c r="O44" s="208">
        <f t="shared" si="1"/>
        <v>0</v>
      </c>
      <c r="P44" s="186"/>
      <c r="Q44" s="212"/>
    </row>
    <row r="45" spans="1:17" x14ac:dyDescent="0.2">
      <c r="A45" s="113"/>
      <c r="B45" s="207">
        <v>42</v>
      </c>
      <c r="C45" s="185"/>
      <c r="D45" s="186"/>
      <c r="E45" s="184"/>
      <c r="F45" s="190"/>
      <c r="G45" s="190"/>
      <c r="H45" s="208">
        <f t="shared" si="4"/>
        <v>0</v>
      </c>
      <c r="I45" s="209" t="e">
        <f t="shared" si="2"/>
        <v>#DIV/0!</v>
      </c>
      <c r="J45" s="184"/>
      <c r="K45" s="184"/>
      <c r="L45" s="210" t="e">
        <f t="shared" si="3"/>
        <v>#DIV/0!</v>
      </c>
      <c r="M45" s="184"/>
      <c r="N45" s="190"/>
      <c r="O45" s="208">
        <f t="shared" si="1"/>
        <v>0</v>
      </c>
      <c r="P45" s="186"/>
      <c r="Q45" s="212"/>
    </row>
    <row r="46" spans="1:17" x14ac:dyDescent="0.2">
      <c r="A46" s="113"/>
      <c r="B46" s="207">
        <v>43</v>
      </c>
      <c r="C46" s="185"/>
      <c r="D46" s="186"/>
      <c r="E46" s="184"/>
      <c r="F46" s="190"/>
      <c r="G46" s="190"/>
      <c r="H46" s="208">
        <f t="shared" si="4"/>
        <v>0</v>
      </c>
      <c r="I46" s="209" t="e">
        <f t="shared" si="2"/>
        <v>#DIV/0!</v>
      </c>
      <c r="J46" s="184"/>
      <c r="K46" s="184"/>
      <c r="L46" s="210" t="e">
        <f t="shared" si="3"/>
        <v>#DIV/0!</v>
      </c>
      <c r="M46" s="184"/>
      <c r="N46" s="190"/>
      <c r="O46" s="208">
        <f t="shared" si="1"/>
        <v>0</v>
      </c>
      <c r="P46" s="186"/>
      <c r="Q46" s="212"/>
    </row>
    <row r="47" spans="1:17" x14ac:dyDescent="0.2">
      <c r="A47" s="113"/>
      <c r="B47" s="207">
        <v>44</v>
      </c>
      <c r="C47" s="185"/>
      <c r="D47" s="186"/>
      <c r="E47" s="184"/>
      <c r="F47" s="190"/>
      <c r="G47" s="190"/>
      <c r="H47" s="208">
        <f t="shared" si="4"/>
        <v>0</v>
      </c>
      <c r="I47" s="209" t="e">
        <f t="shared" si="2"/>
        <v>#DIV/0!</v>
      </c>
      <c r="J47" s="184"/>
      <c r="K47" s="184"/>
      <c r="L47" s="210" t="e">
        <f t="shared" si="3"/>
        <v>#DIV/0!</v>
      </c>
      <c r="M47" s="184"/>
      <c r="N47" s="190"/>
      <c r="O47" s="208">
        <f t="shared" si="1"/>
        <v>0</v>
      </c>
      <c r="P47" s="186"/>
      <c r="Q47" s="212"/>
    </row>
    <row r="48" spans="1:17" x14ac:dyDescent="0.2">
      <c r="A48" s="113"/>
      <c r="B48" s="207">
        <v>45</v>
      </c>
      <c r="C48" s="185"/>
      <c r="D48" s="186"/>
      <c r="E48" s="184"/>
      <c r="F48" s="190"/>
      <c r="G48" s="190"/>
      <c r="H48" s="208">
        <f t="shared" si="4"/>
        <v>0</v>
      </c>
      <c r="I48" s="209" t="e">
        <f t="shared" si="2"/>
        <v>#DIV/0!</v>
      </c>
      <c r="J48" s="188"/>
      <c r="K48" s="184"/>
      <c r="L48" s="210" t="e">
        <f t="shared" si="3"/>
        <v>#DIV/0!</v>
      </c>
      <c r="M48" s="184"/>
      <c r="N48" s="190"/>
      <c r="O48" s="208">
        <f t="shared" si="1"/>
        <v>0</v>
      </c>
      <c r="P48" s="186"/>
      <c r="Q48" s="212"/>
    </row>
    <row r="49" spans="1:17" s="1" customFormat="1" x14ac:dyDescent="0.2">
      <c r="A49" s="211"/>
      <c r="B49" s="207">
        <v>46</v>
      </c>
      <c r="C49" s="185"/>
      <c r="D49" s="186"/>
      <c r="E49" s="187"/>
      <c r="F49" s="190"/>
      <c r="G49" s="190"/>
      <c r="H49" s="208">
        <f t="shared" si="4"/>
        <v>0</v>
      </c>
      <c r="I49" s="209" t="e">
        <f t="shared" si="2"/>
        <v>#DIV/0!</v>
      </c>
      <c r="J49" s="184"/>
      <c r="K49" s="184"/>
      <c r="L49" s="210" t="e">
        <f t="shared" si="3"/>
        <v>#DIV/0!</v>
      </c>
      <c r="M49" s="184"/>
      <c r="N49" s="190"/>
      <c r="O49" s="208">
        <f t="shared" si="1"/>
        <v>0</v>
      </c>
      <c r="P49" s="186"/>
      <c r="Q49" s="213"/>
    </row>
    <row r="50" spans="1:17" s="1" customFormat="1" x14ac:dyDescent="0.2">
      <c r="B50" s="6"/>
      <c r="C50" s="7"/>
      <c r="D50" s="6"/>
      <c r="E50" s="6"/>
      <c r="F50" s="189"/>
      <c r="G50" s="189"/>
      <c r="H50" s="179"/>
      <c r="I50" s="179"/>
      <c r="J50" s="6"/>
      <c r="K50" s="6"/>
      <c r="L50" s="8"/>
      <c r="M50" s="6"/>
      <c r="N50" s="192"/>
      <c r="O50" s="192"/>
      <c r="P50" s="6"/>
    </row>
    <row r="51" spans="1:17" s="1" customFormat="1" x14ac:dyDescent="0.2">
      <c r="B51" s="6"/>
      <c r="C51" s="7"/>
      <c r="D51" s="6"/>
      <c r="E51" s="6"/>
      <c r="F51" s="179"/>
      <c r="G51" s="179"/>
      <c r="H51" s="179"/>
      <c r="I51" s="179"/>
      <c r="J51" s="6"/>
      <c r="K51" s="6"/>
      <c r="L51" s="8"/>
      <c r="M51" s="6"/>
      <c r="N51" s="6"/>
      <c r="O51" s="6"/>
      <c r="P51" s="6"/>
    </row>
    <row r="52" spans="1:17" x14ac:dyDescent="0.2">
      <c r="F52" s="180"/>
      <c r="G52" s="180"/>
      <c r="H52" s="180"/>
      <c r="I52" s="180"/>
      <c r="L52" s="5"/>
    </row>
    <row r="53" spans="1:17" x14ac:dyDescent="0.2">
      <c r="F53" s="180"/>
      <c r="G53" s="180"/>
      <c r="H53" s="180"/>
      <c r="I53" s="180"/>
      <c r="L53" s="5"/>
    </row>
    <row r="54" spans="1:17" x14ac:dyDescent="0.2">
      <c r="F54" s="180"/>
      <c r="G54" s="180"/>
      <c r="H54" s="180"/>
      <c r="I54" s="180"/>
    </row>
    <row r="55" spans="1:17" x14ac:dyDescent="0.2">
      <c r="F55" s="180"/>
      <c r="G55" s="180"/>
      <c r="H55" s="180"/>
      <c r="I55" s="180"/>
    </row>
    <row r="56" spans="1:17" x14ac:dyDescent="0.2">
      <c r="F56" s="180"/>
      <c r="G56" s="180"/>
      <c r="H56" s="180"/>
      <c r="I56" s="180"/>
    </row>
    <row r="57" spans="1:17" x14ac:dyDescent="0.2">
      <c r="F57" s="180"/>
      <c r="G57" s="180"/>
      <c r="H57" s="180"/>
      <c r="I57" s="180"/>
    </row>
    <row r="58" spans="1:17" x14ac:dyDescent="0.2">
      <c r="F58" s="180"/>
      <c r="G58" s="180"/>
      <c r="H58" s="180"/>
      <c r="I58" s="180"/>
    </row>
    <row r="59" spans="1:17" x14ac:dyDescent="0.2">
      <c r="F59" s="180"/>
      <c r="G59" s="180"/>
      <c r="H59" s="180"/>
      <c r="I59" s="180"/>
    </row>
    <row r="60" spans="1:17" x14ac:dyDescent="0.2">
      <c r="F60" s="180"/>
      <c r="G60" s="180"/>
      <c r="H60" s="180"/>
      <c r="I60" s="180"/>
    </row>
    <row r="61" spans="1:17" x14ac:dyDescent="0.2">
      <c r="F61" s="180"/>
      <c r="G61" s="180"/>
      <c r="H61" s="180"/>
      <c r="I61" s="180"/>
    </row>
    <row r="62" spans="1:17" x14ac:dyDescent="0.2">
      <c r="F62" s="180"/>
      <c r="G62" s="180"/>
      <c r="H62" s="180"/>
      <c r="I62" s="180"/>
    </row>
    <row r="63" spans="1:17" x14ac:dyDescent="0.2">
      <c r="F63" s="180"/>
      <c r="G63" s="180"/>
      <c r="H63" s="180"/>
      <c r="I63" s="180"/>
    </row>
    <row r="64" spans="1:17" x14ac:dyDescent="0.2">
      <c r="F64" s="180"/>
      <c r="G64" s="180"/>
      <c r="H64" s="180"/>
      <c r="I64" s="180"/>
    </row>
    <row r="65" spans="6:9" x14ac:dyDescent="0.2">
      <c r="F65" s="180"/>
      <c r="G65" s="180"/>
      <c r="H65" s="180"/>
      <c r="I65" s="180"/>
    </row>
    <row r="66" spans="6:9" x14ac:dyDescent="0.2">
      <c r="F66" s="180"/>
      <c r="G66" s="180"/>
      <c r="H66" s="180"/>
      <c r="I66" s="180"/>
    </row>
    <row r="67" spans="6:9" x14ac:dyDescent="0.2">
      <c r="F67" s="180"/>
      <c r="G67" s="180"/>
      <c r="H67" s="180"/>
      <c r="I67" s="180"/>
    </row>
    <row r="68" spans="6:9" x14ac:dyDescent="0.2">
      <c r="F68" s="180"/>
      <c r="G68" s="180"/>
      <c r="H68" s="180"/>
      <c r="I68" s="180"/>
    </row>
    <row r="69" spans="6:9" x14ac:dyDescent="0.2">
      <c r="F69" s="180"/>
      <c r="G69" s="180"/>
      <c r="H69" s="180"/>
      <c r="I69" s="180"/>
    </row>
    <row r="70" spans="6:9" x14ac:dyDescent="0.2">
      <c r="F70" s="180"/>
      <c r="G70" s="180"/>
      <c r="H70" s="180"/>
      <c r="I70" s="180"/>
    </row>
    <row r="71" spans="6:9" x14ac:dyDescent="0.2">
      <c r="F71" s="180"/>
      <c r="G71" s="180"/>
      <c r="H71" s="180"/>
      <c r="I71" s="180"/>
    </row>
    <row r="72" spans="6:9" x14ac:dyDescent="0.2">
      <c r="F72" s="180"/>
      <c r="G72" s="180"/>
      <c r="H72" s="180"/>
      <c r="I72" s="180"/>
    </row>
    <row r="73" spans="6:9" x14ac:dyDescent="0.2">
      <c r="F73" s="180"/>
      <c r="G73" s="180"/>
      <c r="H73" s="180"/>
      <c r="I73" s="180"/>
    </row>
    <row r="74" spans="6:9" x14ac:dyDescent="0.2">
      <c r="F74" s="180"/>
      <c r="G74" s="180"/>
      <c r="H74" s="180"/>
      <c r="I74" s="180"/>
    </row>
    <row r="75" spans="6:9" x14ac:dyDescent="0.2">
      <c r="F75" s="180"/>
      <c r="G75" s="180"/>
      <c r="H75" s="180"/>
      <c r="I75" s="180"/>
    </row>
    <row r="76" spans="6:9" x14ac:dyDescent="0.2">
      <c r="F76" s="180"/>
      <c r="G76" s="180"/>
      <c r="H76" s="180"/>
      <c r="I76" s="180"/>
    </row>
    <row r="77" spans="6:9" x14ac:dyDescent="0.2">
      <c r="F77" s="180"/>
      <c r="G77" s="180"/>
      <c r="H77" s="180"/>
      <c r="I77" s="180"/>
    </row>
    <row r="78" spans="6:9" x14ac:dyDescent="0.2">
      <c r="F78" s="180"/>
      <c r="G78" s="180"/>
      <c r="H78" s="180"/>
      <c r="I78" s="180"/>
    </row>
    <row r="79" spans="6:9" x14ac:dyDescent="0.2">
      <c r="F79" s="180"/>
      <c r="G79" s="180"/>
      <c r="H79" s="180"/>
      <c r="I79" s="180"/>
    </row>
    <row r="80" spans="6:9" x14ac:dyDescent="0.2">
      <c r="F80" s="180"/>
      <c r="G80" s="180"/>
      <c r="H80" s="180"/>
      <c r="I80" s="180"/>
    </row>
    <row r="81" spans="6:9" x14ac:dyDescent="0.2">
      <c r="F81" s="180"/>
      <c r="G81" s="180"/>
      <c r="H81" s="180"/>
      <c r="I81" s="180"/>
    </row>
    <row r="82" spans="6:9" x14ac:dyDescent="0.2">
      <c r="F82" s="180"/>
      <c r="G82" s="180"/>
      <c r="H82" s="180"/>
      <c r="I82" s="180"/>
    </row>
    <row r="83" spans="6:9" x14ac:dyDescent="0.2">
      <c r="F83" s="180"/>
      <c r="G83" s="180"/>
      <c r="H83" s="180"/>
      <c r="I83" s="180"/>
    </row>
    <row r="84" spans="6:9" x14ac:dyDescent="0.2">
      <c r="F84" s="180"/>
      <c r="G84" s="180"/>
      <c r="H84" s="180"/>
      <c r="I84" s="180"/>
    </row>
    <row r="85" spans="6:9" x14ac:dyDescent="0.2">
      <c r="F85" s="180"/>
      <c r="G85" s="180"/>
      <c r="H85" s="180"/>
      <c r="I85" s="180"/>
    </row>
    <row r="86" spans="6:9" x14ac:dyDescent="0.2">
      <c r="F86" s="180"/>
      <c r="G86" s="180"/>
      <c r="H86" s="180"/>
      <c r="I86" s="180"/>
    </row>
    <row r="87" spans="6:9" x14ac:dyDescent="0.2">
      <c r="F87" s="180"/>
      <c r="G87" s="180"/>
      <c r="H87" s="180"/>
      <c r="I87" s="180"/>
    </row>
    <row r="88" spans="6:9" x14ac:dyDescent="0.2">
      <c r="F88" s="180"/>
      <c r="G88" s="180"/>
      <c r="H88" s="180"/>
      <c r="I88" s="180"/>
    </row>
    <row r="89" spans="6:9" x14ac:dyDescent="0.2">
      <c r="F89" s="180"/>
      <c r="G89" s="180"/>
      <c r="H89" s="180"/>
      <c r="I89" s="180"/>
    </row>
    <row r="90" spans="6:9" x14ac:dyDescent="0.2">
      <c r="F90" s="180"/>
      <c r="G90" s="180"/>
      <c r="H90" s="180"/>
      <c r="I90" s="180"/>
    </row>
    <row r="91" spans="6:9" x14ac:dyDescent="0.2">
      <c r="F91" s="180"/>
      <c r="G91" s="180"/>
      <c r="H91" s="180"/>
      <c r="I91" s="180"/>
    </row>
    <row r="92" spans="6:9" x14ac:dyDescent="0.2">
      <c r="F92" s="180"/>
      <c r="G92" s="180"/>
      <c r="H92" s="180"/>
      <c r="I92" s="180"/>
    </row>
    <row r="93" spans="6:9" x14ac:dyDescent="0.2">
      <c r="F93" s="180"/>
      <c r="G93" s="180"/>
      <c r="H93" s="180"/>
      <c r="I93" s="180"/>
    </row>
    <row r="94" spans="6:9" x14ac:dyDescent="0.2">
      <c r="F94" s="180"/>
      <c r="G94" s="180"/>
      <c r="H94" s="180"/>
      <c r="I94" s="180"/>
    </row>
    <row r="95" spans="6:9" x14ac:dyDescent="0.2">
      <c r="F95" s="180"/>
      <c r="G95" s="180"/>
      <c r="H95" s="180"/>
      <c r="I95" s="180"/>
    </row>
    <row r="96" spans="6:9" x14ac:dyDescent="0.2">
      <c r="F96" s="180"/>
      <c r="G96" s="180"/>
      <c r="H96" s="180"/>
      <c r="I96" s="180"/>
    </row>
    <row r="97" spans="6:9" x14ac:dyDescent="0.2">
      <c r="F97" s="180"/>
      <c r="G97" s="180"/>
      <c r="H97" s="180"/>
      <c r="I97" s="180"/>
    </row>
    <row r="98" spans="6:9" x14ac:dyDescent="0.2">
      <c r="F98" s="180"/>
      <c r="G98" s="180"/>
      <c r="H98" s="180"/>
      <c r="I98" s="180"/>
    </row>
    <row r="99" spans="6:9" x14ac:dyDescent="0.2">
      <c r="F99" s="180"/>
      <c r="G99" s="180"/>
      <c r="H99" s="180"/>
      <c r="I99" s="180"/>
    </row>
    <row r="100" spans="6:9" x14ac:dyDescent="0.2">
      <c r="F100" s="180"/>
      <c r="G100" s="180"/>
      <c r="H100" s="180"/>
      <c r="I100" s="180"/>
    </row>
    <row r="101" spans="6:9" x14ac:dyDescent="0.2">
      <c r="F101" s="180"/>
      <c r="G101" s="180"/>
      <c r="H101" s="180"/>
      <c r="I101" s="180"/>
    </row>
    <row r="102" spans="6:9" x14ac:dyDescent="0.2">
      <c r="F102" s="180"/>
      <c r="G102" s="180"/>
      <c r="H102" s="180"/>
      <c r="I102" s="180"/>
    </row>
    <row r="103" spans="6:9" x14ac:dyDescent="0.2">
      <c r="F103" s="180"/>
      <c r="G103" s="180"/>
      <c r="H103" s="180"/>
      <c r="I103" s="180"/>
    </row>
    <row r="104" spans="6:9" x14ac:dyDescent="0.2">
      <c r="F104" s="180"/>
      <c r="G104" s="180"/>
      <c r="H104" s="180"/>
      <c r="I104" s="180"/>
    </row>
    <row r="105" spans="6:9" x14ac:dyDescent="0.2">
      <c r="F105" s="180"/>
      <c r="G105" s="180"/>
      <c r="H105" s="180"/>
      <c r="I105" s="180"/>
    </row>
    <row r="106" spans="6:9" x14ac:dyDescent="0.2">
      <c r="F106" s="180"/>
      <c r="G106" s="180"/>
      <c r="H106" s="180"/>
      <c r="I106" s="180"/>
    </row>
    <row r="107" spans="6:9" x14ac:dyDescent="0.2">
      <c r="F107" s="180"/>
      <c r="G107" s="180"/>
      <c r="H107" s="180"/>
      <c r="I107" s="180"/>
    </row>
    <row r="108" spans="6:9" x14ac:dyDescent="0.2">
      <c r="F108" s="180"/>
      <c r="G108" s="180"/>
      <c r="H108" s="180"/>
      <c r="I108" s="180"/>
    </row>
    <row r="109" spans="6:9" x14ac:dyDescent="0.2">
      <c r="F109" s="180"/>
      <c r="G109" s="180"/>
      <c r="H109" s="180"/>
      <c r="I109" s="180"/>
    </row>
    <row r="110" spans="6:9" x14ac:dyDescent="0.2">
      <c r="F110" s="180"/>
      <c r="G110" s="180"/>
      <c r="H110" s="180"/>
      <c r="I110" s="180"/>
    </row>
    <row r="111" spans="6:9" x14ac:dyDescent="0.2">
      <c r="F111" s="180"/>
      <c r="G111" s="180"/>
      <c r="H111" s="180"/>
      <c r="I111" s="180"/>
    </row>
    <row r="112" spans="6:9" x14ac:dyDescent="0.2">
      <c r="F112" s="180"/>
      <c r="G112" s="180"/>
      <c r="H112" s="180"/>
      <c r="I112" s="180"/>
    </row>
    <row r="113" spans="6:9" x14ac:dyDescent="0.2">
      <c r="F113" s="180"/>
      <c r="G113" s="180"/>
      <c r="H113" s="180"/>
      <c r="I113" s="180"/>
    </row>
    <row r="114" spans="6:9" x14ac:dyDescent="0.2">
      <c r="F114" s="180"/>
      <c r="G114" s="180"/>
      <c r="H114" s="180"/>
      <c r="I114" s="180"/>
    </row>
    <row r="115" spans="6:9" x14ac:dyDescent="0.2">
      <c r="F115" s="180"/>
      <c r="G115" s="180"/>
      <c r="H115" s="180"/>
      <c r="I115" s="180"/>
    </row>
    <row r="116" spans="6:9" x14ac:dyDescent="0.2">
      <c r="F116" s="180"/>
      <c r="G116" s="180"/>
      <c r="H116" s="180"/>
      <c r="I116" s="180"/>
    </row>
    <row r="117" spans="6:9" x14ac:dyDescent="0.2">
      <c r="F117" s="180"/>
      <c r="G117" s="180"/>
      <c r="H117" s="180"/>
      <c r="I117" s="180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copies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2:AM18"/>
  <sheetViews>
    <sheetView showGridLines="0" showRowColHeaders="0" workbookViewId="0">
      <selection activeCell="J11" sqref="J11"/>
    </sheetView>
  </sheetViews>
  <sheetFormatPr defaultRowHeight="12.75" x14ac:dyDescent="0.2"/>
  <cols>
    <col min="1" max="1" width="1" customWidth="1"/>
    <col min="2" max="2" width="7" customWidth="1"/>
    <col min="3" max="7" width="5.5703125" customWidth="1"/>
    <col min="8" max="9" width="5.140625" customWidth="1"/>
    <col min="10" max="35" width="5" customWidth="1"/>
    <col min="36" max="39" width="3.85546875" customWidth="1"/>
  </cols>
  <sheetData>
    <row r="2" spans="2:39" ht="12.75" customHeight="1" x14ac:dyDescent="0.2">
      <c r="B2" s="401" t="s">
        <v>161</v>
      </c>
      <c r="C2" s="401"/>
      <c r="D2" s="401"/>
      <c r="E2" s="401"/>
      <c r="F2" s="401"/>
      <c r="G2" s="402"/>
      <c r="H2" s="395" t="s">
        <v>53</v>
      </c>
      <c r="I2" s="397"/>
      <c r="J2" s="403" t="s">
        <v>103</v>
      </c>
      <c r="K2" s="404"/>
      <c r="L2" s="404"/>
      <c r="M2" s="404"/>
      <c r="N2" s="404"/>
      <c r="O2" s="405"/>
      <c r="P2" s="409" t="s">
        <v>55</v>
      </c>
      <c r="Q2" s="411" t="s">
        <v>104</v>
      </c>
      <c r="R2" s="412"/>
      <c r="S2" s="412"/>
      <c r="T2" s="412"/>
      <c r="U2" s="412"/>
      <c r="V2" s="413"/>
      <c r="W2" s="417" t="s">
        <v>60</v>
      </c>
      <c r="X2" s="418"/>
      <c r="Y2" s="418"/>
      <c r="Z2" s="418"/>
      <c r="AA2" s="418"/>
      <c r="AB2" s="419"/>
      <c r="AC2" s="395" t="s">
        <v>33</v>
      </c>
      <c r="AD2" s="396"/>
      <c r="AE2" s="396"/>
      <c r="AF2" s="396"/>
      <c r="AG2" s="397"/>
      <c r="AH2" s="391" t="s">
        <v>101</v>
      </c>
      <c r="AI2" s="393" t="s">
        <v>34</v>
      </c>
      <c r="AJ2" s="395" t="s">
        <v>30</v>
      </c>
      <c r="AK2" s="396"/>
      <c r="AL2" s="396"/>
      <c r="AM2" s="397"/>
    </row>
    <row r="3" spans="2:39" ht="12.75" customHeight="1" x14ac:dyDescent="0.2">
      <c r="B3" s="401"/>
      <c r="C3" s="401"/>
      <c r="D3" s="401"/>
      <c r="E3" s="401"/>
      <c r="F3" s="401"/>
      <c r="G3" s="402"/>
      <c r="H3" s="398"/>
      <c r="I3" s="400"/>
      <c r="J3" s="406"/>
      <c r="K3" s="407"/>
      <c r="L3" s="407"/>
      <c r="M3" s="407"/>
      <c r="N3" s="407"/>
      <c r="O3" s="408"/>
      <c r="P3" s="410"/>
      <c r="Q3" s="414"/>
      <c r="R3" s="415"/>
      <c r="S3" s="415"/>
      <c r="T3" s="415"/>
      <c r="U3" s="415"/>
      <c r="V3" s="416"/>
      <c r="W3" s="420"/>
      <c r="X3" s="421"/>
      <c r="Y3" s="421"/>
      <c r="Z3" s="421"/>
      <c r="AA3" s="421"/>
      <c r="AB3" s="422"/>
      <c r="AC3" s="398"/>
      <c r="AD3" s="399"/>
      <c r="AE3" s="399"/>
      <c r="AF3" s="399"/>
      <c r="AG3" s="400"/>
      <c r="AH3" s="392"/>
      <c r="AI3" s="394"/>
      <c r="AJ3" s="398"/>
      <c r="AK3" s="399"/>
      <c r="AL3" s="399"/>
      <c r="AM3" s="400"/>
    </row>
    <row r="4" spans="2:39" ht="19.5" customHeight="1" x14ac:dyDescent="0.2">
      <c r="B4" s="156"/>
      <c r="C4" s="157" t="s">
        <v>157</v>
      </c>
      <c r="D4" s="159" t="s">
        <v>152</v>
      </c>
      <c r="E4" s="160" t="s">
        <v>162</v>
      </c>
      <c r="F4" s="158" t="s">
        <v>163</v>
      </c>
      <c r="G4" s="161" t="s">
        <v>16</v>
      </c>
      <c r="H4" s="29" t="s">
        <v>35</v>
      </c>
      <c r="I4" s="137" t="s">
        <v>36</v>
      </c>
      <c r="J4" s="32" t="s">
        <v>17</v>
      </c>
      <c r="K4" s="34" t="s">
        <v>18</v>
      </c>
      <c r="L4" s="15" t="s">
        <v>19</v>
      </c>
      <c r="M4" s="35" t="s">
        <v>20</v>
      </c>
      <c r="N4" s="33" t="s">
        <v>21</v>
      </c>
      <c r="O4" s="16" t="s">
        <v>22</v>
      </c>
      <c r="P4" s="129" t="s">
        <v>23</v>
      </c>
      <c r="Q4" s="36" t="s">
        <v>17</v>
      </c>
      <c r="R4" s="38" t="s">
        <v>18</v>
      </c>
      <c r="S4" s="17" t="s">
        <v>19</v>
      </c>
      <c r="T4" s="39" t="s">
        <v>20</v>
      </c>
      <c r="U4" s="37" t="s">
        <v>21</v>
      </c>
      <c r="V4" s="18" t="s">
        <v>22</v>
      </c>
      <c r="W4" s="19" t="s">
        <v>56</v>
      </c>
      <c r="X4" s="20" t="s">
        <v>57</v>
      </c>
      <c r="Y4" s="19" t="s">
        <v>58</v>
      </c>
      <c r="Z4" s="20" t="s">
        <v>59</v>
      </c>
      <c r="AA4" s="19" t="s">
        <v>24</v>
      </c>
      <c r="AB4" s="28" t="s">
        <v>25</v>
      </c>
      <c r="AC4" s="29" t="s">
        <v>27</v>
      </c>
      <c r="AD4" s="29" t="s">
        <v>28</v>
      </c>
      <c r="AE4" s="29" t="s">
        <v>54</v>
      </c>
      <c r="AF4" s="29" t="s">
        <v>26</v>
      </c>
      <c r="AG4" s="29" t="s">
        <v>14</v>
      </c>
      <c r="AH4" s="88" t="s">
        <v>102</v>
      </c>
      <c r="AI4" s="29" t="s">
        <v>29</v>
      </c>
      <c r="AJ4" s="29" t="s">
        <v>13</v>
      </c>
      <c r="AK4" s="29" t="s">
        <v>15</v>
      </c>
      <c r="AL4" s="29" t="s">
        <v>31</v>
      </c>
      <c r="AM4" s="29" t="s">
        <v>32</v>
      </c>
    </row>
    <row r="5" spans="2:39" ht="16.5" customHeight="1" x14ac:dyDescent="0.2">
      <c r="B5" s="155" t="str">
        <f>PLÁNYNKÁČ!B2</f>
        <v>C 1</v>
      </c>
      <c r="C5" s="152">
        <f>PLÁNYNKÁČ!C2</f>
        <v>0.63300492610837433</v>
      </c>
      <c r="D5" s="152">
        <f>PLÁNYNKÁČ!D2</f>
        <v>0.14535901926444833</v>
      </c>
      <c r="E5" s="152">
        <f>PLÁNYNKÁČ!E2</f>
        <v>0.50985221674876846</v>
      </c>
      <c r="F5" s="152">
        <f>PLÁNYNKÁČ!F2</f>
        <v>0.3606299212598425</v>
      </c>
      <c r="G5" s="152">
        <f>PLÁNYNKÁČ!G2</f>
        <v>0.42857142857142855</v>
      </c>
      <c r="H5" s="153">
        <f>PLÁNYNKÁČ!I2</f>
        <v>52.916666666666671</v>
      </c>
      <c r="I5" s="153">
        <f>PLÁNYNKÁČ!J2</f>
        <v>33.833333333333336</v>
      </c>
      <c r="J5" s="170">
        <f>PLÁNYNKÁČ!K2</f>
        <v>0.5</v>
      </c>
      <c r="K5" s="164">
        <f>PLÁNYNKÁČ!L2</f>
        <v>5.666666666666667</v>
      </c>
      <c r="L5" s="171">
        <f>PLÁNYNKÁČ!M2</f>
        <v>4.666666666666667</v>
      </c>
      <c r="M5" s="174">
        <f>PLÁNYNKÁČ!N2</f>
        <v>1</v>
      </c>
      <c r="N5" s="172">
        <f>PLÁNYNKÁČ!O2</f>
        <v>5.4166666666666661</v>
      </c>
      <c r="O5" s="173">
        <f>PLÁNYNKÁČ!P2</f>
        <v>0</v>
      </c>
      <c r="P5" s="162">
        <f>PLÁNYNKÁČ!Q2</f>
        <v>14.5</v>
      </c>
      <c r="Q5" s="163">
        <f>PLÁNYNKÁČ!R2</f>
        <v>6.1666666666666661</v>
      </c>
      <c r="R5" s="167">
        <f>PLÁNYNKÁČ!S2</f>
        <v>4.083333333333333</v>
      </c>
      <c r="S5" s="168">
        <f>PLÁNYNKÁČ!T2</f>
        <v>5.3333333333333339</v>
      </c>
      <c r="T5" s="177">
        <f>PLÁNYNKÁČ!U2</f>
        <v>0.66666666666666663</v>
      </c>
      <c r="U5" s="175">
        <f>PLÁNYNKÁČ!V2</f>
        <v>0.33333333333333331</v>
      </c>
      <c r="V5" s="176">
        <f>PLÁNYNKÁČ!W2</f>
        <v>0</v>
      </c>
      <c r="W5" s="166">
        <f>PLÁNYNKÁČ!X2</f>
        <v>11.416666666666666</v>
      </c>
      <c r="X5" s="169">
        <f>PLÁNYNKÁČ!Y2</f>
        <v>1.1666666666666667</v>
      </c>
      <c r="Y5" s="166">
        <f>PLÁNYNKÁČ!Z2</f>
        <v>1.5</v>
      </c>
      <c r="Z5" s="169">
        <f>PLÁNYNKÁČ!AA2</f>
        <v>0</v>
      </c>
      <c r="AA5" s="166">
        <f>PLÁNYNKÁČ!AB2</f>
        <v>0.83333333333333337</v>
      </c>
      <c r="AB5" s="166">
        <f>PLÁNYNKÁČ!AC2</f>
        <v>0</v>
      </c>
      <c r="AC5" s="153">
        <f>PLÁNYNKÁČ!AD2</f>
        <v>0</v>
      </c>
      <c r="AD5" s="153">
        <f>PLÁNYNKÁČ!AE2</f>
        <v>1.5</v>
      </c>
      <c r="AE5" s="153">
        <f>PLÁNYNKÁČ!AF2</f>
        <v>1.3333333333333333</v>
      </c>
      <c r="AF5" s="153">
        <f>PLÁNYNKÁČ!AG2</f>
        <v>2.6666666666666665</v>
      </c>
      <c r="AG5" s="153">
        <f>PLÁNYNKÁČ!AH2</f>
        <v>0</v>
      </c>
      <c r="AH5" s="165">
        <f>PLÁNYNKÁČ!AI2</f>
        <v>0</v>
      </c>
      <c r="AI5" s="153">
        <f>PLÁNYNKÁČ!AJ2</f>
        <v>2.25</v>
      </c>
      <c r="AJ5" s="154">
        <f>PLÁNYNKÁČ!AK2</f>
        <v>14</v>
      </c>
      <c r="AK5" s="154">
        <f>PLÁNYNKÁČ!AL2</f>
        <v>22</v>
      </c>
      <c r="AL5" s="154">
        <f>PLÁNYNKÁČ!AM2</f>
        <v>2</v>
      </c>
      <c r="AM5" s="154">
        <f>PLÁNYNKÁČ!AN2</f>
        <v>0</v>
      </c>
    </row>
    <row r="6" spans="2:39" ht="16.5" customHeight="1" x14ac:dyDescent="0.2">
      <c r="B6" s="155" t="str">
        <f>PLÁNYNKÁČ!B3</f>
        <v>C 2</v>
      </c>
      <c r="C6" s="152">
        <f>PLÁNYNKÁČ!C3</f>
        <v>0.41786743515850133</v>
      </c>
      <c r="D6" s="152">
        <f>PLÁNYNKÁČ!D3</f>
        <v>0.25468424705065923</v>
      </c>
      <c r="E6" s="152">
        <f>PLÁNYNKÁČ!E3</f>
        <v>0.46974063400576355</v>
      </c>
      <c r="F6" s="152">
        <f>PLÁNYNKÁČ!F3</f>
        <v>0.39861351819757362</v>
      </c>
      <c r="G6" s="152">
        <f>PLÁNYNKÁČ!G3</f>
        <v>0</v>
      </c>
      <c r="H6" s="153">
        <f>PLÁNYNKÁČ!I3</f>
        <v>28.85</v>
      </c>
      <c r="I6" s="153">
        <f>PLÁNYNKÁČ!J3</f>
        <v>17.350000000000001</v>
      </c>
      <c r="J6" s="170">
        <f>PLÁNYNKÁČ!K3</f>
        <v>0</v>
      </c>
      <c r="K6" s="164">
        <f>PLÁNYNKÁČ!L3</f>
        <v>0.25</v>
      </c>
      <c r="L6" s="171">
        <f>PLÁNYNKÁČ!M3</f>
        <v>0.16666666666666666</v>
      </c>
      <c r="M6" s="174">
        <f>PLÁNYNKÁČ!N3</f>
        <v>2.1666666666666665</v>
      </c>
      <c r="N6" s="172">
        <f>PLÁNYNKÁČ!O3</f>
        <v>5.5666666666666664</v>
      </c>
      <c r="O6" s="173">
        <f>PLÁNYNKÁČ!P3</f>
        <v>0</v>
      </c>
      <c r="P6" s="162">
        <f>PLÁNYNKÁČ!Q3</f>
        <v>0</v>
      </c>
      <c r="Q6" s="163">
        <f>PLÁNYNKÁČ!R3</f>
        <v>3.9833333333333334</v>
      </c>
      <c r="R6" s="167">
        <f>PLÁNYNKÁČ!S3</f>
        <v>4.6666666666666661</v>
      </c>
      <c r="S6" s="168">
        <f>PLÁNYNKÁČ!T3</f>
        <v>0</v>
      </c>
      <c r="T6" s="177">
        <f>PLÁNYNKÁČ!U3</f>
        <v>0</v>
      </c>
      <c r="U6" s="175">
        <f>PLÁNYNKÁČ!V3</f>
        <v>0.55000000000000004</v>
      </c>
      <c r="V6" s="176">
        <f>PLÁNYNKÁČ!W3</f>
        <v>0</v>
      </c>
      <c r="W6" s="166">
        <f>PLÁNYNKÁČ!X3</f>
        <v>6.666666666666667</v>
      </c>
      <c r="X6" s="169">
        <f>PLÁNYNKÁČ!Y3</f>
        <v>0</v>
      </c>
      <c r="Y6" s="166">
        <f>PLÁNYNKÁČ!Z3</f>
        <v>0</v>
      </c>
      <c r="Z6" s="169">
        <f>PLÁNYNKÁČ!AA3</f>
        <v>0</v>
      </c>
      <c r="AA6" s="166">
        <f>PLÁNYNKÁČ!AB3</f>
        <v>0</v>
      </c>
      <c r="AB6" s="166">
        <f>PLÁNYNKÁČ!AC3</f>
        <v>0</v>
      </c>
      <c r="AC6" s="153">
        <f>PLÁNYNKÁČ!AD3</f>
        <v>0</v>
      </c>
      <c r="AD6" s="153">
        <f>PLÁNYNKÁČ!AE3</f>
        <v>1.6666666666666665</v>
      </c>
      <c r="AE6" s="153">
        <f>PLÁNYNKÁČ!AF3</f>
        <v>0.33333333333333331</v>
      </c>
      <c r="AF6" s="153">
        <f>PLÁNYNKÁČ!AG3</f>
        <v>3.166666666666667</v>
      </c>
      <c r="AG6" s="153">
        <f>PLÁNYNKÁČ!AH3</f>
        <v>0</v>
      </c>
      <c r="AH6" s="165">
        <f>PLÁNYNKÁČ!AI3</f>
        <v>0</v>
      </c>
      <c r="AI6" s="153">
        <f>PLÁNYNKÁČ!AJ3</f>
        <v>0</v>
      </c>
      <c r="AJ6" s="154">
        <f>PLÁNYNKÁČ!AK3</f>
        <v>6</v>
      </c>
      <c r="AK6" s="154">
        <f>PLÁNYNKÁČ!AL3</f>
        <v>6</v>
      </c>
      <c r="AL6" s="154">
        <f>PLÁNYNKÁČ!AM3</f>
        <v>2</v>
      </c>
      <c r="AM6" s="154">
        <f>PLÁNYNKÁČ!AN3</f>
        <v>0</v>
      </c>
    </row>
    <row r="7" spans="2:39" ht="16.5" customHeight="1" x14ac:dyDescent="0.2">
      <c r="B7" s="155" t="str">
        <f>PLÁNYNKÁČ!B4</f>
        <v>C 3</v>
      </c>
      <c r="C7" s="152" t="e">
        <f>PLÁNYNKÁČ!C4</f>
        <v>#DIV/0!</v>
      </c>
      <c r="D7" s="152" t="e">
        <f>PLÁNYNKÁČ!D4</f>
        <v>#DIV/0!</v>
      </c>
      <c r="E7" s="152" t="e">
        <f>PLÁNYNKÁČ!E4</f>
        <v>#DIV/0!</v>
      </c>
      <c r="F7" s="152" t="e">
        <f>PLÁNYNKÁČ!F4</f>
        <v>#DIV/0!</v>
      </c>
      <c r="G7" s="152" t="e">
        <f>PLÁNYNKÁČ!G4</f>
        <v>#DIV/0!</v>
      </c>
      <c r="H7" s="153">
        <f>PLÁNYNKÁČ!I4</f>
        <v>0</v>
      </c>
      <c r="I7" s="153">
        <f>PLÁNYNKÁČ!J4</f>
        <v>0</v>
      </c>
      <c r="J7" s="170">
        <f>PLÁNYNKÁČ!K4</f>
        <v>0</v>
      </c>
      <c r="K7" s="164">
        <f>PLÁNYNKÁČ!L4</f>
        <v>0</v>
      </c>
      <c r="L7" s="171">
        <f>PLÁNYNKÁČ!M4</f>
        <v>0</v>
      </c>
      <c r="M7" s="174">
        <f>PLÁNYNKÁČ!N4</f>
        <v>0</v>
      </c>
      <c r="N7" s="172">
        <f>PLÁNYNKÁČ!O4</f>
        <v>0</v>
      </c>
      <c r="O7" s="173">
        <f>PLÁNYNKÁČ!P4</f>
        <v>0</v>
      </c>
      <c r="P7" s="162">
        <f>PLÁNYNKÁČ!Q4</f>
        <v>0</v>
      </c>
      <c r="Q7" s="163">
        <f>PLÁNYNKÁČ!R4</f>
        <v>0</v>
      </c>
      <c r="R7" s="167">
        <f>PLÁNYNKÁČ!S4</f>
        <v>0</v>
      </c>
      <c r="S7" s="168">
        <f>PLÁNYNKÁČ!T4</f>
        <v>0</v>
      </c>
      <c r="T7" s="177">
        <f>PLÁNYNKÁČ!U4</f>
        <v>0</v>
      </c>
      <c r="U7" s="175">
        <f>PLÁNYNKÁČ!V4</f>
        <v>0</v>
      </c>
      <c r="V7" s="176">
        <f>PLÁNYNKÁČ!W4</f>
        <v>0</v>
      </c>
      <c r="W7" s="166">
        <f>PLÁNYNKÁČ!X4</f>
        <v>0</v>
      </c>
      <c r="X7" s="169">
        <f>PLÁNYNKÁČ!Y4</f>
        <v>0</v>
      </c>
      <c r="Y7" s="166">
        <f>PLÁNYNKÁČ!Z4</f>
        <v>0</v>
      </c>
      <c r="Z7" s="169">
        <f>PLÁNYNKÁČ!AA4</f>
        <v>0</v>
      </c>
      <c r="AA7" s="166">
        <f>PLÁNYNKÁČ!AB4</f>
        <v>0</v>
      </c>
      <c r="AB7" s="166">
        <f>PLÁNYNKÁČ!AC4</f>
        <v>0</v>
      </c>
      <c r="AC7" s="153">
        <f>PLÁNYNKÁČ!AD4</f>
        <v>0</v>
      </c>
      <c r="AD7" s="153">
        <f>PLÁNYNKÁČ!AE4</f>
        <v>0</v>
      </c>
      <c r="AE7" s="153">
        <f>PLÁNYNKÁČ!AF4</f>
        <v>0</v>
      </c>
      <c r="AF7" s="153">
        <f>PLÁNYNKÁČ!AG4</f>
        <v>0</v>
      </c>
      <c r="AG7" s="153">
        <f>PLÁNYNKÁČ!AH4</f>
        <v>0</v>
      </c>
      <c r="AH7" s="165">
        <f>PLÁNYNKÁČ!AI4</f>
        <v>0</v>
      </c>
      <c r="AI7" s="153">
        <f>PLÁNYNKÁČ!AJ4</f>
        <v>0</v>
      </c>
      <c r="AJ7" s="154">
        <f>PLÁNYNKÁČ!AK4</f>
        <v>0</v>
      </c>
      <c r="AK7" s="154">
        <f>PLÁNYNKÁČ!AL4</f>
        <v>0</v>
      </c>
      <c r="AL7" s="154">
        <f>PLÁNYNKÁČ!AM4</f>
        <v>0</v>
      </c>
      <c r="AM7" s="154">
        <f>PLÁNYNKÁČ!AN4</f>
        <v>0</v>
      </c>
    </row>
    <row r="8" spans="2:39" ht="16.5" customHeight="1" x14ac:dyDescent="0.2">
      <c r="B8" s="155" t="str">
        <f>PLÁNYNKÁČ!B5</f>
        <v>C 4</v>
      </c>
      <c r="C8" s="152" t="e">
        <f>PLÁNYNKÁČ!C5</f>
        <v>#DIV/0!</v>
      </c>
      <c r="D8" s="152" t="e">
        <f>PLÁNYNKÁČ!D5</f>
        <v>#DIV/0!</v>
      </c>
      <c r="E8" s="152" t="e">
        <f>PLÁNYNKÁČ!E5</f>
        <v>#DIV/0!</v>
      </c>
      <c r="F8" s="152" t="e">
        <f>PLÁNYNKÁČ!F5</f>
        <v>#DIV/0!</v>
      </c>
      <c r="G8" s="152" t="e">
        <f>PLÁNYNKÁČ!G5</f>
        <v>#DIV/0!</v>
      </c>
      <c r="H8" s="153">
        <f>PLÁNYNKÁČ!I5</f>
        <v>0</v>
      </c>
      <c r="I8" s="153">
        <f>PLÁNYNKÁČ!J5</f>
        <v>0</v>
      </c>
      <c r="J8" s="170">
        <f>PLÁNYNKÁČ!K5</f>
        <v>0</v>
      </c>
      <c r="K8" s="164">
        <f>PLÁNYNKÁČ!L5</f>
        <v>0</v>
      </c>
      <c r="L8" s="171">
        <f>PLÁNYNKÁČ!M5</f>
        <v>0</v>
      </c>
      <c r="M8" s="174">
        <f>PLÁNYNKÁČ!N5</f>
        <v>0</v>
      </c>
      <c r="N8" s="172">
        <f>PLÁNYNKÁČ!O5</f>
        <v>0</v>
      </c>
      <c r="O8" s="173">
        <f>PLÁNYNKÁČ!P5</f>
        <v>0</v>
      </c>
      <c r="P8" s="162">
        <f>PLÁNYNKÁČ!Q5</f>
        <v>0</v>
      </c>
      <c r="Q8" s="163">
        <f>PLÁNYNKÁČ!R5</f>
        <v>0</v>
      </c>
      <c r="R8" s="167">
        <f>PLÁNYNKÁČ!S5</f>
        <v>0</v>
      </c>
      <c r="S8" s="168">
        <f>PLÁNYNKÁČ!T5</f>
        <v>0</v>
      </c>
      <c r="T8" s="177">
        <f>PLÁNYNKÁČ!U5</f>
        <v>0</v>
      </c>
      <c r="U8" s="175">
        <f>PLÁNYNKÁČ!V5</f>
        <v>0</v>
      </c>
      <c r="V8" s="176">
        <f>PLÁNYNKÁČ!W5</f>
        <v>0</v>
      </c>
      <c r="W8" s="166">
        <f>PLÁNYNKÁČ!X5</f>
        <v>0</v>
      </c>
      <c r="X8" s="169">
        <f>PLÁNYNKÁČ!Y5</f>
        <v>0</v>
      </c>
      <c r="Y8" s="166">
        <f>PLÁNYNKÁČ!Z5</f>
        <v>0</v>
      </c>
      <c r="Z8" s="169">
        <f>PLÁNYNKÁČ!AA5</f>
        <v>0</v>
      </c>
      <c r="AA8" s="166">
        <f>PLÁNYNKÁČ!AB5</f>
        <v>0</v>
      </c>
      <c r="AB8" s="166">
        <f>PLÁNYNKÁČ!AC5</f>
        <v>0</v>
      </c>
      <c r="AC8" s="153">
        <f>PLÁNYNKÁČ!AD5</f>
        <v>0</v>
      </c>
      <c r="AD8" s="153">
        <f>PLÁNYNKÁČ!AE5</f>
        <v>0</v>
      </c>
      <c r="AE8" s="153">
        <f>PLÁNYNKÁČ!AF5</f>
        <v>0</v>
      </c>
      <c r="AF8" s="153">
        <f>PLÁNYNKÁČ!AG5</f>
        <v>0</v>
      </c>
      <c r="AG8" s="153">
        <f>PLÁNYNKÁČ!AH5</f>
        <v>0</v>
      </c>
      <c r="AH8" s="165">
        <f>PLÁNYNKÁČ!AI5</f>
        <v>0</v>
      </c>
      <c r="AI8" s="153">
        <f>PLÁNYNKÁČ!AJ5</f>
        <v>0</v>
      </c>
      <c r="AJ8" s="154">
        <f>PLÁNYNKÁČ!AK5</f>
        <v>0</v>
      </c>
      <c r="AK8" s="154">
        <f>PLÁNYNKÁČ!AL5</f>
        <v>0</v>
      </c>
      <c r="AL8" s="154">
        <f>PLÁNYNKÁČ!AM5</f>
        <v>0</v>
      </c>
      <c r="AM8" s="154">
        <f>PLÁNYNKÁČ!AN5</f>
        <v>0</v>
      </c>
    </row>
    <row r="9" spans="2:39" ht="16.5" customHeight="1" x14ac:dyDescent="0.2">
      <c r="B9" s="155" t="str">
        <f>PLÁNYNKÁČ!B6</f>
        <v>C 5</v>
      </c>
      <c r="C9" s="152" t="e">
        <f>PLÁNYNKÁČ!C6</f>
        <v>#DIV/0!</v>
      </c>
      <c r="D9" s="152" t="e">
        <f>PLÁNYNKÁČ!D6</f>
        <v>#DIV/0!</v>
      </c>
      <c r="E9" s="152" t="e">
        <f>PLÁNYNKÁČ!E6</f>
        <v>#DIV/0!</v>
      </c>
      <c r="F9" s="152" t="e">
        <f>PLÁNYNKÁČ!F6</f>
        <v>#DIV/0!</v>
      </c>
      <c r="G9" s="152" t="e">
        <f>PLÁNYNKÁČ!G6</f>
        <v>#DIV/0!</v>
      </c>
      <c r="H9" s="153">
        <f>PLÁNYNKÁČ!I6</f>
        <v>0</v>
      </c>
      <c r="I9" s="153">
        <f>PLÁNYNKÁČ!J6</f>
        <v>0</v>
      </c>
      <c r="J9" s="170">
        <f>PLÁNYNKÁČ!K6</f>
        <v>0</v>
      </c>
      <c r="K9" s="164">
        <f>PLÁNYNKÁČ!L6</f>
        <v>0</v>
      </c>
      <c r="L9" s="171">
        <f>PLÁNYNKÁČ!M6</f>
        <v>0</v>
      </c>
      <c r="M9" s="174">
        <f>PLÁNYNKÁČ!N6</f>
        <v>0</v>
      </c>
      <c r="N9" s="172">
        <f>PLÁNYNKÁČ!O6</f>
        <v>0</v>
      </c>
      <c r="O9" s="173">
        <f>PLÁNYNKÁČ!P6</f>
        <v>0</v>
      </c>
      <c r="P9" s="162">
        <f>PLÁNYNKÁČ!Q6</f>
        <v>0</v>
      </c>
      <c r="Q9" s="163">
        <f>PLÁNYNKÁČ!R6</f>
        <v>0</v>
      </c>
      <c r="R9" s="167">
        <f>PLÁNYNKÁČ!S6</f>
        <v>0</v>
      </c>
      <c r="S9" s="168">
        <f>PLÁNYNKÁČ!T6</f>
        <v>0</v>
      </c>
      <c r="T9" s="177">
        <f>PLÁNYNKÁČ!U6</f>
        <v>0</v>
      </c>
      <c r="U9" s="175">
        <f>PLÁNYNKÁČ!V6</f>
        <v>0</v>
      </c>
      <c r="V9" s="176">
        <f>PLÁNYNKÁČ!W6</f>
        <v>0</v>
      </c>
      <c r="W9" s="166">
        <f>PLÁNYNKÁČ!X6</f>
        <v>0</v>
      </c>
      <c r="X9" s="169">
        <f>PLÁNYNKÁČ!Y6</f>
        <v>0</v>
      </c>
      <c r="Y9" s="166">
        <f>PLÁNYNKÁČ!Z6</f>
        <v>0</v>
      </c>
      <c r="Z9" s="169">
        <f>PLÁNYNKÁČ!AA6</f>
        <v>0</v>
      </c>
      <c r="AA9" s="166">
        <f>PLÁNYNKÁČ!AB6</f>
        <v>0</v>
      </c>
      <c r="AB9" s="166">
        <f>PLÁNYNKÁČ!AC6</f>
        <v>0</v>
      </c>
      <c r="AC9" s="153">
        <f>PLÁNYNKÁČ!AD6</f>
        <v>0</v>
      </c>
      <c r="AD9" s="153">
        <f>PLÁNYNKÁČ!AE6</f>
        <v>0</v>
      </c>
      <c r="AE9" s="153">
        <f>PLÁNYNKÁČ!AF6</f>
        <v>0</v>
      </c>
      <c r="AF9" s="153">
        <f>PLÁNYNKÁČ!AG6</f>
        <v>0</v>
      </c>
      <c r="AG9" s="153">
        <f>PLÁNYNKÁČ!AH6</f>
        <v>0</v>
      </c>
      <c r="AH9" s="165">
        <f>PLÁNYNKÁČ!AI6</f>
        <v>0</v>
      </c>
      <c r="AI9" s="153">
        <f>PLÁNYNKÁČ!AJ6</f>
        <v>0</v>
      </c>
      <c r="AJ9" s="154">
        <f>PLÁNYNKÁČ!AK6</f>
        <v>0</v>
      </c>
      <c r="AK9" s="154">
        <f>PLÁNYNKÁČ!AL6</f>
        <v>0</v>
      </c>
      <c r="AL9" s="154">
        <f>PLÁNYNKÁČ!AM6</f>
        <v>0</v>
      </c>
      <c r="AM9" s="154">
        <f>PLÁNYNKÁČ!AN6</f>
        <v>0</v>
      </c>
    </row>
    <row r="10" spans="2:39" ht="16.5" customHeight="1" x14ac:dyDescent="0.2">
      <c r="B10" s="155" t="str">
        <f>PLÁNYNKÁČ!B7</f>
        <v>C 6</v>
      </c>
      <c r="C10" s="152" t="e">
        <f>PLÁNYNKÁČ!C7</f>
        <v>#DIV/0!</v>
      </c>
      <c r="D10" s="152" t="e">
        <f>PLÁNYNKÁČ!D7</f>
        <v>#DIV/0!</v>
      </c>
      <c r="E10" s="152" t="e">
        <f>PLÁNYNKÁČ!E7</f>
        <v>#DIV/0!</v>
      </c>
      <c r="F10" s="152" t="e">
        <f>PLÁNYNKÁČ!F7</f>
        <v>#DIV/0!</v>
      </c>
      <c r="G10" s="152" t="e">
        <f>PLÁNYNKÁČ!G7</f>
        <v>#DIV/0!</v>
      </c>
      <c r="H10" s="153">
        <f>PLÁNYNKÁČ!I7</f>
        <v>0</v>
      </c>
      <c r="I10" s="153">
        <f>PLÁNYNKÁČ!J7</f>
        <v>0</v>
      </c>
      <c r="J10" s="170">
        <f>PLÁNYNKÁČ!K7</f>
        <v>0</v>
      </c>
      <c r="K10" s="164">
        <f>PLÁNYNKÁČ!L7</f>
        <v>0</v>
      </c>
      <c r="L10" s="171">
        <f>PLÁNYNKÁČ!M7</f>
        <v>0</v>
      </c>
      <c r="M10" s="174">
        <f>PLÁNYNKÁČ!N7</f>
        <v>0</v>
      </c>
      <c r="N10" s="172">
        <f>PLÁNYNKÁČ!O7</f>
        <v>0</v>
      </c>
      <c r="O10" s="173">
        <f>PLÁNYNKÁČ!P7</f>
        <v>0</v>
      </c>
      <c r="P10" s="162">
        <f>PLÁNYNKÁČ!Q7</f>
        <v>0</v>
      </c>
      <c r="Q10" s="163">
        <f>PLÁNYNKÁČ!R7</f>
        <v>0</v>
      </c>
      <c r="R10" s="167">
        <f>PLÁNYNKÁČ!S7</f>
        <v>0</v>
      </c>
      <c r="S10" s="168">
        <f>PLÁNYNKÁČ!T7</f>
        <v>0</v>
      </c>
      <c r="T10" s="177">
        <f>PLÁNYNKÁČ!U7</f>
        <v>0</v>
      </c>
      <c r="U10" s="175">
        <f>PLÁNYNKÁČ!V7</f>
        <v>0</v>
      </c>
      <c r="V10" s="176">
        <f>PLÁNYNKÁČ!W7</f>
        <v>0</v>
      </c>
      <c r="W10" s="166">
        <f>PLÁNYNKÁČ!X7</f>
        <v>0</v>
      </c>
      <c r="X10" s="169">
        <f>PLÁNYNKÁČ!Y7</f>
        <v>0</v>
      </c>
      <c r="Y10" s="166">
        <f>PLÁNYNKÁČ!Z7</f>
        <v>0</v>
      </c>
      <c r="Z10" s="169">
        <f>PLÁNYNKÁČ!AA7</f>
        <v>0</v>
      </c>
      <c r="AA10" s="166">
        <f>PLÁNYNKÁČ!AB7</f>
        <v>0</v>
      </c>
      <c r="AB10" s="166">
        <f>PLÁNYNKÁČ!AC7</f>
        <v>0</v>
      </c>
      <c r="AC10" s="153">
        <f>PLÁNYNKÁČ!AD7</f>
        <v>0</v>
      </c>
      <c r="AD10" s="153">
        <f>PLÁNYNKÁČ!AE7</f>
        <v>0</v>
      </c>
      <c r="AE10" s="153">
        <f>PLÁNYNKÁČ!AF7</f>
        <v>0</v>
      </c>
      <c r="AF10" s="153">
        <f>PLÁNYNKÁČ!AG7</f>
        <v>0</v>
      </c>
      <c r="AG10" s="153">
        <f>PLÁNYNKÁČ!AH7</f>
        <v>0</v>
      </c>
      <c r="AH10" s="165">
        <f>PLÁNYNKÁČ!AI7</f>
        <v>0</v>
      </c>
      <c r="AI10" s="153">
        <f>PLÁNYNKÁČ!AJ7</f>
        <v>0</v>
      </c>
      <c r="AJ10" s="154">
        <f>PLÁNYNKÁČ!AK7</f>
        <v>0</v>
      </c>
      <c r="AK10" s="154">
        <f>PLÁNYNKÁČ!AL7</f>
        <v>0</v>
      </c>
      <c r="AL10" s="154">
        <f>PLÁNYNKÁČ!AM7</f>
        <v>0</v>
      </c>
      <c r="AM10" s="154">
        <f>PLÁNYNKÁČ!AN7</f>
        <v>0</v>
      </c>
    </row>
    <row r="11" spans="2:39" ht="16.5" customHeight="1" x14ac:dyDescent="0.2">
      <c r="B11" s="155" t="str">
        <f>PLÁNYNKÁČ!B8</f>
        <v>C 7</v>
      </c>
      <c r="C11" s="152" t="e">
        <f>PLÁNYNKÁČ!C8</f>
        <v>#DIV/0!</v>
      </c>
      <c r="D11" s="152" t="e">
        <f>PLÁNYNKÁČ!D8</f>
        <v>#DIV/0!</v>
      </c>
      <c r="E11" s="152" t="e">
        <f>PLÁNYNKÁČ!E8</f>
        <v>#DIV/0!</v>
      </c>
      <c r="F11" s="152" t="e">
        <f>PLÁNYNKÁČ!F8</f>
        <v>#DIV/0!</v>
      </c>
      <c r="G11" s="152" t="e">
        <f>PLÁNYNKÁČ!G8</f>
        <v>#DIV/0!</v>
      </c>
      <c r="H11" s="153">
        <f>PLÁNYNKÁČ!I8</f>
        <v>0</v>
      </c>
      <c r="I11" s="153">
        <f>PLÁNYNKÁČ!J8</f>
        <v>0</v>
      </c>
      <c r="J11" s="170">
        <f>PLÁNYNKÁČ!K8</f>
        <v>0</v>
      </c>
      <c r="K11" s="164">
        <f>PLÁNYNKÁČ!L8</f>
        <v>0</v>
      </c>
      <c r="L11" s="171">
        <f>PLÁNYNKÁČ!M8</f>
        <v>0</v>
      </c>
      <c r="M11" s="174">
        <f>PLÁNYNKÁČ!N8</f>
        <v>0</v>
      </c>
      <c r="N11" s="172">
        <f>PLÁNYNKÁČ!O8</f>
        <v>0</v>
      </c>
      <c r="O11" s="173">
        <f>PLÁNYNKÁČ!P8</f>
        <v>0</v>
      </c>
      <c r="P11" s="162">
        <f>PLÁNYNKÁČ!Q8</f>
        <v>0</v>
      </c>
      <c r="Q11" s="163">
        <f>PLÁNYNKÁČ!R8</f>
        <v>0</v>
      </c>
      <c r="R11" s="167">
        <f>PLÁNYNKÁČ!S8</f>
        <v>0</v>
      </c>
      <c r="S11" s="168">
        <f>PLÁNYNKÁČ!T8</f>
        <v>0</v>
      </c>
      <c r="T11" s="177">
        <f>PLÁNYNKÁČ!U8</f>
        <v>0</v>
      </c>
      <c r="U11" s="175">
        <f>PLÁNYNKÁČ!V8</f>
        <v>0</v>
      </c>
      <c r="V11" s="176">
        <f>PLÁNYNKÁČ!W8</f>
        <v>0</v>
      </c>
      <c r="W11" s="166">
        <f>PLÁNYNKÁČ!X8</f>
        <v>0</v>
      </c>
      <c r="X11" s="169">
        <f>PLÁNYNKÁČ!Y8</f>
        <v>0</v>
      </c>
      <c r="Y11" s="166">
        <f>PLÁNYNKÁČ!Z8</f>
        <v>0</v>
      </c>
      <c r="Z11" s="169">
        <f>PLÁNYNKÁČ!AA8</f>
        <v>0</v>
      </c>
      <c r="AA11" s="166">
        <f>PLÁNYNKÁČ!AB8</f>
        <v>0</v>
      </c>
      <c r="AB11" s="166">
        <f>PLÁNYNKÁČ!AC8</f>
        <v>0</v>
      </c>
      <c r="AC11" s="153">
        <f>PLÁNYNKÁČ!AD8</f>
        <v>0</v>
      </c>
      <c r="AD11" s="153">
        <f>PLÁNYNKÁČ!AE8</f>
        <v>0</v>
      </c>
      <c r="AE11" s="153">
        <f>PLÁNYNKÁČ!AF8</f>
        <v>0</v>
      </c>
      <c r="AF11" s="153">
        <f>PLÁNYNKÁČ!AG8</f>
        <v>0</v>
      </c>
      <c r="AG11" s="153">
        <f>PLÁNYNKÁČ!AH8</f>
        <v>0</v>
      </c>
      <c r="AH11" s="165">
        <f>PLÁNYNKÁČ!AI8</f>
        <v>0</v>
      </c>
      <c r="AI11" s="153">
        <f>PLÁNYNKÁČ!AJ8</f>
        <v>0</v>
      </c>
      <c r="AJ11" s="154">
        <f>PLÁNYNKÁČ!AK8</f>
        <v>0</v>
      </c>
      <c r="AK11" s="154">
        <f>PLÁNYNKÁČ!AL8</f>
        <v>0</v>
      </c>
      <c r="AL11" s="154">
        <f>PLÁNYNKÁČ!AM8</f>
        <v>0</v>
      </c>
      <c r="AM11" s="154">
        <f>PLÁNYNKÁČ!AN8</f>
        <v>0</v>
      </c>
    </row>
    <row r="12" spans="2:39" ht="16.5" customHeight="1" x14ac:dyDescent="0.2">
      <c r="B12" s="155" t="str">
        <f>PLÁNYNKÁČ!B9</f>
        <v>C 8</v>
      </c>
      <c r="C12" s="152" t="e">
        <f>PLÁNYNKÁČ!C9</f>
        <v>#DIV/0!</v>
      </c>
      <c r="D12" s="152" t="e">
        <f>PLÁNYNKÁČ!D9</f>
        <v>#DIV/0!</v>
      </c>
      <c r="E12" s="152" t="e">
        <f>PLÁNYNKÁČ!E9</f>
        <v>#DIV/0!</v>
      </c>
      <c r="F12" s="152" t="e">
        <f>PLÁNYNKÁČ!F9</f>
        <v>#DIV/0!</v>
      </c>
      <c r="G12" s="152" t="e">
        <f>PLÁNYNKÁČ!G9</f>
        <v>#DIV/0!</v>
      </c>
      <c r="H12" s="153">
        <f>PLÁNYNKÁČ!I9</f>
        <v>0</v>
      </c>
      <c r="I12" s="153">
        <f>PLÁNYNKÁČ!J9</f>
        <v>0</v>
      </c>
      <c r="J12" s="170">
        <f>PLÁNYNKÁČ!K9</f>
        <v>0</v>
      </c>
      <c r="K12" s="164">
        <f>PLÁNYNKÁČ!L9</f>
        <v>0</v>
      </c>
      <c r="L12" s="171">
        <f>PLÁNYNKÁČ!M9</f>
        <v>0</v>
      </c>
      <c r="M12" s="174">
        <f>PLÁNYNKÁČ!N9</f>
        <v>0</v>
      </c>
      <c r="N12" s="172">
        <f>PLÁNYNKÁČ!O9</f>
        <v>0</v>
      </c>
      <c r="O12" s="173">
        <f>PLÁNYNKÁČ!P9</f>
        <v>0</v>
      </c>
      <c r="P12" s="162">
        <f>PLÁNYNKÁČ!Q9</f>
        <v>0</v>
      </c>
      <c r="Q12" s="163">
        <f>PLÁNYNKÁČ!R9</f>
        <v>0</v>
      </c>
      <c r="R12" s="167">
        <f>PLÁNYNKÁČ!S9</f>
        <v>0</v>
      </c>
      <c r="S12" s="168">
        <f>PLÁNYNKÁČ!T9</f>
        <v>0</v>
      </c>
      <c r="T12" s="177">
        <f>PLÁNYNKÁČ!U9</f>
        <v>0</v>
      </c>
      <c r="U12" s="175">
        <f>PLÁNYNKÁČ!V9</f>
        <v>0</v>
      </c>
      <c r="V12" s="176">
        <f>PLÁNYNKÁČ!W9</f>
        <v>0</v>
      </c>
      <c r="W12" s="166">
        <f>PLÁNYNKÁČ!X9</f>
        <v>0</v>
      </c>
      <c r="X12" s="169">
        <f>PLÁNYNKÁČ!Y9</f>
        <v>0</v>
      </c>
      <c r="Y12" s="166">
        <f>PLÁNYNKÁČ!Z9</f>
        <v>0</v>
      </c>
      <c r="Z12" s="169">
        <f>PLÁNYNKÁČ!AA9</f>
        <v>0</v>
      </c>
      <c r="AA12" s="166">
        <f>PLÁNYNKÁČ!AB9</f>
        <v>0</v>
      </c>
      <c r="AB12" s="166">
        <f>PLÁNYNKÁČ!AC9</f>
        <v>0</v>
      </c>
      <c r="AC12" s="153">
        <f>PLÁNYNKÁČ!AD9</f>
        <v>0</v>
      </c>
      <c r="AD12" s="153">
        <f>PLÁNYNKÁČ!AE9</f>
        <v>0</v>
      </c>
      <c r="AE12" s="153">
        <f>PLÁNYNKÁČ!AF9</f>
        <v>0</v>
      </c>
      <c r="AF12" s="153">
        <f>PLÁNYNKÁČ!AG9</f>
        <v>0</v>
      </c>
      <c r="AG12" s="153">
        <f>PLÁNYNKÁČ!AH9</f>
        <v>0</v>
      </c>
      <c r="AH12" s="165">
        <f>PLÁNYNKÁČ!AI9</f>
        <v>0</v>
      </c>
      <c r="AI12" s="153">
        <f>PLÁNYNKÁČ!AJ9</f>
        <v>0</v>
      </c>
      <c r="AJ12" s="154">
        <f>PLÁNYNKÁČ!AK9</f>
        <v>0</v>
      </c>
      <c r="AK12" s="154">
        <f>PLÁNYNKÁČ!AL9</f>
        <v>0</v>
      </c>
      <c r="AL12" s="154">
        <f>PLÁNYNKÁČ!AM9</f>
        <v>0</v>
      </c>
      <c r="AM12" s="154">
        <f>PLÁNYNKÁČ!AN9</f>
        <v>0</v>
      </c>
    </row>
    <row r="13" spans="2:39" ht="16.5" customHeight="1" x14ac:dyDescent="0.2">
      <c r="B13" s="155" t="str">
        <f>PLÁNYNKÁČ!B10</f>
        <v>C 9</v>
      </c>
      <c r="C13" s="152" t="e">
        <f>PLÁNYNKÁČ!C10</f>
        <v>#DIV/0!</v>
      </c>
      <c r="D13" s="152" t="e">
        <f>PLÁNYNKÁČ!D10</f>
        <v>#DIV/0!</v>
      </c>
      <c r="E13" s="152" t="e">
        <f>PLÁNYNKÁČ!E10</f>
        <v>#DIV/0!</v>
      </c>
      <c r="F13" s="152" t="e">
        <f>PLÁNYNKÁČ!F10</f>
        <v>#DIV/0!</v>
      </c>
      <c r="G13" s="152" t="e">
        <f>PLÁNYNKÁČ!G10</f>
        <v>#DIV/0!</v>
      </c>
      <c r="H13" s="153">
        <f>PLÁNYNKÁČ!I10</f>
        <v>0</v>
      </c>
      <c r="I13" s="153">
        <f>PLÁNYNKÁČ!J10</f>
        <v>0</v>
      </c>
      <c r="J13" s="170">
        <f>PLÁNYNKÁČ!K10</f>
        <v>0</v>
      </c>
      <c r="K13" s="164">
        <f>PLÁNYNKÁČ!L10</f>
        <v>0</v>
      </c>
      <c r="L13" s="171">
        <f>PLÁNYNKÁČ!M10</f>
        <v>0</v>
      </c>
      <c r="M13" s="174">
        <f>PLÁNYNKÁČ!N10</f>
        <v>0</v>
      </c>
      <c r="N13" s="172">
        <f>PLÁNYNKÁČ!O10</f>
        <v>0</v>
      </c>
      <c r="O13" s="173">
        <f>PLÁNYNKÁČ!P10</f>
        <v>0</v>
      </c>
      <c r="P13" s="162">
        <f>PLÁNYNKÁČ!Q10</f>
        <v>0</v>
      </c>
      <c r="Q13" s="163">
        <f>PLÁNYNKÁČ!R10</f>
        <v>0</v>
      </c>
      <c r="R13" s="167">
        <f>PLÁNYNKÁČ!S10</f>
        <v>0</v>
      </c>
      <c r="S13" s="168">
        <f>PLÁNYNKÁČ!T10</f>
        <v>0</v>
      </c>
      <c r="T13" s="177">
        <f>PLÁNYNKÁČ!U10</f>
        <v>0</v>
      </c>
      <c r="U13" s="175">
        <f>PLÁNYNKÁČ!V10</f>
        <v>0</v>
      </c>
      <c r="V13" s="176">
        <f>PLÁNYNKÁČ!W10</f>
        <v>0</v>
      </c>
      <c r="W13" s="166">
        <f>PLÁNYNKÁČ!X10</f>
        <v>0</v>
      </c>
      <c r="X13" s="169">
        <f>PLÁNYNKÁČ!Y10</f>
        <v>0</v>
      </c>
      <c r="Y13" s="166">
        <f>PLÁNYNKÁČ!Z10</f>
        <v>0</v>
      </c>
      <c r="Z13" s="169">
        <f>PLÁNYNKÁČ!AA10</f>
        <v>0</v>
      </c>
      <c r="AA13" s="166">
        <f>PLÁNYNKÁČ!AB10</f>
        <v>0</v>
      </c>
      <c r="AB13" s="166">
        <f>PLÁNYNKÁČ!AC10</f>
        <v>0</v>
      </c>
      <c r="AC13" s="153">
        <f>PLÁNYNKÁČ!AD10</f>
        <v>0</v>
      </c>
      <c r="AD13" s="153">
        <f>PLÁNYNKÁČ!AE10</f>
        <v>0</v>
      </c>
      <c r="AE13" s="153">
        <f>PLÁNYNKÁČ!AF10</f>
        <v>0</v>
      </c>
      <c r="AF13" s="153">
        <f>PLÁNYNKÁČ!AG10</f>
        <v>0</v>
      </c>
      <c r="AG13" s="153">
        <f>PLÁNYNKÁČ!AH10</f>
        <v>0</v>
      </c>
      <c r="AH13" s="165">
        <f>PLÁNYNKÁČ!AI10</f>
        <v>0</v>
      </c>
      <c r="AI13" s="153">
        <f>PLÁNYNKÁČ!AJ10</f>
        <v>0</v>
      </c>
      <c r="AJ13" s="154">
        <f>PLÁNYNKÁČ!AK10</f>
        <v>0</v>
      </c>
      <c r="AK13" s="154">
        <f>PLÁNYNKÁČ!AL10</f>
        <v>0</v>
      </c>
      <c r="AL13" s="154">
        <f>PLÁNYNKÁČ!AM10</f>
        <v>0</v>
      </c>
      <c r="AM13" s="154">
        <f>PLÁNYNKÁČ!AN10</f>
        <v>0</v>
      </c>
    </row>
    <row r="14" spans="2:39" ht="16.5" customHeight="1" x14ac:dyDescent="0.2">
      <c r="B14" s="155" t="str">
        <f>PLÁNYNKÁČ!B11</f>
        <v>C 10</v>
      </c>
      <c r="C14" s="152" t="e">
        <f>PLÁNYNKÁČ!C11</f>
        <v>#DIV/0!</v>
      </c>
      <c r="D14" s="152" t="e">
        <f>PLÁNYNKÁČ!D11</f>
        <v>#DIV/0!</v>
      </c>
      <c r="E14" s="152" t="e">
        <f>PLÁNYNKÁČ!E11</f>
        <v>#DIV/0!</v>
      </c>
      <c r="F14" s="152" t="e">
        <f>PLÁNYNKÁČ!F11</f>
        <v>#DIV/0!</v>
      </c>
      <c r="G14" s="152" t="e">
        <f>PLÁNYNKÁČ!G11</f>
        <v>#DIV/0!</v>
      </c>
      <c r="H14" s="153">
        <f>PLÁNYNKÁČ!I11</f>
        <v>0</v>
      </c>
      <c r="I14" s="153">
        <f>PLÁNYNKÁČ!J11</f>
        <v>0</v>
      </c>
      <c r="J14" s="170">
        <f>PLÁNYNKÁČ!K11</f>
        <v>0</v>
      </c>
      <c r="K14" s="164">
        <f>PLÁNYNKÁČ!L11</f>
        <v>0</v>
      </c>
      <c r="L14" s="171">
        <f>PLÁNYNKÁČ!M11</f>
        <v>0</v>
      </c>
      <c r="M14" s="174">
        <f>PLÁNYNKÁČ!N11</f>
        <v>0</v>
      </c>
      <c r="N14" s="172">
        <f>PLÁNYNKÁČ!O11</f>
        <v>0</v>
      </c>
      <c r="O14" s="173">
        <f>PLÁNYNKÁČ!P11</f>
        <v>0</v>
      </c>
      <c r="P14" s="162">
        <f>PLÁNYNKÁČ!Q11</f>
        <v>0</v>
      </c>
      <c r="Q14" s="163">
        <f>PLÁNYNKÁČ!R11</f>
        <v>0</v>
      </c>
      <c r="R14" s="167">
        <f>PLÁNYNKÁČ!S11</f>
        <v>0</v>
      </c>
      <c r="S14" s="168">
        <f>PLÁNYNKÁČ!T11</f>
        <v>0</v>
      </c>
      <c r="T14" s="177">
        <f>PLÁNYNKÁČ!U11</f>
        <v>0</v>
      </c>
      <c r="U14" s="175">
        <f>PLÁNYNKÁČ!V11</f>
        <v>0</v>
      </c>
      <c r="V14" s="176">
        <f>PLÁNYNKÁČ!W11</f>
        <v>0</v>
      </c>
      <c r="W14" s="166">
        <f>PLÁNYNKÁČ!X11</f>
        <v>0</v>
      </c>
      <c r="X14" s="169">
        <f>PLÁNYNKÁČ!Y11</f>
        <v>0</v>
      </c>
      <c r="Y14" s="166">
        <f>PLÁNYNKÁČ!Z11</f>
        <v>0</v>
      </c>
      <c r="Z14" s="169">
        <f>PLÁNYNKÁČ!AA11</f>
        <v>0</v>
      </c>
      <c r="AA14" s="166">
        <f>PLÁNYNKÁČ!AB11</f>
        <v>0</v>
      </c>
      <c r="AB14" s="166">
        <f>PLÁNYNKÁČ!AC11</f>
        <v>0</v>
      </c>
      <c r="AC14" s="153">
        <f>PLÁNYNKÁČ!AD11</f>
        <v>0</v>
      </c>
      <c r="AD14" s="153">
        <f>PLÁNYNKÁČ!AE11</f>
        <v>0</v>
      </c>
      <c r="AE14" s="153">
        <f>PLÁNYNKÁČ!AF11</f>
        <v>0</v>
      </c>
      <c r="AF14" s="153">
        <f>PLÁNYNKÁČ!AG11</f>
        <v>0</v>
      </c>
      <c r="AG14" s="153">
        <f>PLÁNYNKÁČ!AH11</f>
        <v>0</v>
      </c>
      <c r="AH14" s="165">
        <f>PLÁNYNKÁČ!AI11</f>
        <v>0</v>
      </c>
      <c r="AI14" s="153">
        <f>PLÁNYNKÁČ!AJ11</f>
        <v>0</v>
      </c>
      <c r="AJ14" s="154">
        <f>PLÁNYNKÁČ!AK11</f>
        <v>0</v>
      </c>
      <c r="AK14" s="154">
        <f>PLÁNYNKÁČ!AL11</f>
        <v>0</v>
      </c>
      <c r="AL14" s="154">
        <f>PLÁNYNKÁČ!AM11</f>
        <v>0</v>
      </c>
      <c r="AM14" s="154">
        <f>PLÁNYNKÁČ!AN11</f>
        <v>0</v>
      </c>
    </row>
    <row r="15" spans="2:39" ht="16.5" customHeight="1" x14ac:dyDescent="0.2">
      <c r="B15" s="155" t="str">
        <f>PLÁNYNKÁČ!B12</f>
        <v>C 11</v>
      </c>
      <c r="C15" s="152" t="e">
        <f>PLÁNYNKÁČ!C12</f>
        <v>#DIV/0!</v>
      </c>
      <c r="D15" s="152" t="e">
        <f>PLÁNYNKÁČ!D12</f>
        <v>#DIV/0!</v>
      </c>
      <c r="E15" s="152" t="e">
        <f>PLÁNYNKÁČ!E12</f>
        <v>#DIV/0!</v>
      </c>
      <c r="F15" s="152" t="e">
        <f>PLÁNYNKÁČ!F12</f>
        <v>#DIV/0!</v>
      </c>
      <c r="G15" s="152" t="e">
        <f>PLÁNYNKÁČ!G12</f>
        <v>#DIV/0!</v>
      </c>
      <c r="H15" s="153">
        <f>PLÁNYNKÁČ!I12</f>
        <v>0</v>
      </c>
      <c r="I15" s="153">
        <f>PLÁNYNKÁČ!J12</f>
        <v>0</v>
      </c>
      <c r="J15" s="170">
        <f>PLÁNYNKÁČ!K12</f>
        <v>0</v>
      </c>
      <c r="K15" s="164">
        <f>PLÁNYNKÁČ!L12</f>
        <v>0</v>
      </c>
      <c r="L15" s="171">
        <f>PLÁNYNKÁČ!M12</f>
        <v>0</v>
      </c>
      <c r="M15" s="174">
        <f>PLÁNYNKÁČ!N12</f>
        <v>0</v>
      </c>
      <c r="N15" s="172">
        <f>PLÁNYNKÁČ!O12</f>
        <v>0</v>
      </c>
      <c r="O15" s="173">
        <f>PLÁNYNKÁČ!P12</f>
        <v>0</v>
      </c>
      <c r="P15" s="162">
        <f>PLÁNYNKÁČ!Q12</f>
        <v>0</v>
      </c>
      <c r="Q15" s="163">
        <f>PLÁNYNKÁČ!R12</f>
        <v>0</v>
      </c>
      <c r="R15" s="167">
        <f>PLÁNYNKÁČ!S12</f>
        <v>0</v>
      </c>
      <c r="S15" s="168">
        <f>PLÁNYNKÁČ!T12</f>
        <v>0</v>
      </c>
      <c r="T15" s="177">
        <f>PLÁNYNKÁČ!U12</f>
        <v>0</v>
      </c>
      <c r="U15" s="175">
        <f>PLÁNYNKÁČ!V12</f>
        <v>0</v>
      </c>
      <c r="V15" s="176">
        <f>PLÁNYNKÁČ!W12</f>
        <v>0</v>
      </c>
      <c r="W15" s="166">
        <f>PLÁNYNKÁČ!X12</f>
        <v>0</v>
      </c>
      <c r="X15" s="169">
        <f>PLÁNYNKÁČ!Y12</f>
        <v>0</v>
      </c>
      <c r="Y15" s="166">
        <f>PLÁNYNKÁČ!Z12</f>
        <v>0</v>
      </c>
      <c r="Z15" s="169">
        <f>PLÁNYNKÁČ!AA12</f>
        <v>0</v>
      </c>
      <c r="AA15" s="166">
        <f>PLÁNYNKÁČ!AB12</f>
        <v>0</v>
      </c>
      <c r="AB15" s="166">
        <f>PLÁNYNKÁČ!AC12</f>
        <v>0</v>
      </c>
      <c r="AC15" s="153">
        <f>PLÁNYNKÁČ!AD12</f>
        <v>0</v>
      </c>
      <c r="AD15" s="153">
        <f>PLÁNYNKÁČ!AE12</f>
        <v>0</v>
      </c>
      <c r="AE15" s="153">
        <f>PLÁNYNKÁČ!AF12</f>
        <v>0</v>
      </c>
      <c r="AF15" s="153">
        <f>PLÁNYNKÁČ!AG12</f>
        <v>0</v>
      </c>
      <c r="AG15" s="153">
        <f>PLÁNYNKÁČ!AH12</f>
        <v>0</v>
      </c>
      <c r="AH15" s="165">
        <f>PLÁNYNKÁČ!AI12</f>
        <v>0</v>
      </c>
      <c r="AI15" s="153">
        <f>PLÁNYNKÁČ!AJ12</f>
        <v>0</v>
      </c>
      <c r="AJ15" s="154">
        <f>PLÁNYNKÁČ!AK12</f>
        <v>0</v>
      </c>
      <c r="AK15" s="154">
        <f>PLÁNYNKÁČ!AL12</f>
        <v>0</v>
      </c>
      <c r="AL15" s="154">
        <f>PLÁNYNKÁČ!AM12</f>
        <v>0</v>
      </c>
      <c r="AM15" s="154">
        <f>PLÁNYNKÁČ!AN12</f>
        <v>0</v>
      </c>
    </row>
    <row r="16" spans="2:39" ht="16.5" customHeight="1" x14ac:dyDescent="0.2">
      <c r="B16" s="155" t="str">
        <f>PLÁNYNKÁČ!B13</f>
        <v>C 12</v>
      </c>
      <c r="C16" s="152" t="e">
        <f>PLÁNYNKÁČ!C13</f>
        <v>#DIV/0!</v>
      </c>
      <c r="D16" s="152" t="e">
        <f>PLÁNYNKÁČ!D13</f>
        <v>#DIV/0!</v>
      </c>
      <c r="E16" s="152" t="e">
        <f>PLÁNYNKÁČ!E13</f>
        <v>#DIV/0!</v>
      </c>
      <c r="F16" s="152" t="e">
        <f>PLÁNYNKÁČ!F13</f>
        <v>#DIV/0!</v>
      </c>
      <c r="G16" s="152" t="e">
        <f>PLÁNYNKÁČ!G13</f>
        <v>#DIV/0!</v>
      </c>
      <c r="H16" s="153">
        <f>PLÁNYNKÁČ!I13</f>
        <v>0</v>
      </c>
      <c r="I16" s="153">
        <f>PLÁNYNKÁČ!J13</f>
        <v>0</v>
      </c>
      <c r="J16" s="170">
        <f>PLÁNYNKÁČ!K13</f>
        <v>0</v>
      </c>
      <c r="K16" s="164">
        <f>PLÁNYNKÁČ!L13</f>
        <v>0</v>
      </c>
      <c r="L16" s="171">
        <f>PLÁNYNKÁČ!M13</f>
        <v>0</v>
      </c>
      <c r="M16" s="174">
        <f>PLÁNYNKÁČ!N13</f>
        <v>0</v>
      </c>
      <c r="N16" s="172">
        <f>PLÁNYNKÁČ!O13</f>
        <v>0</v>
      </c>
      <c r="O16" s="173">
        <f>PLÁNYNKÁČ!P13</f>
        <v>0</v>
      </c>
      <c r="P16" s="162">
        <f>PLÁNYNKÁČ!Q13</f>
        <v>0</v>
      </c>
      <c r="Q16" s="163">
        <f>PLÁNYNKÁČ!R13</f>
        <v>0</v>
      </c>
      <c r="R16" s="167">
        <f>PLÁNYNKÁČ!S13</f>
        <v>0</v>
      </c>
      <c r="S16" s="168">
        <f>PLÁNYNKÁČ!T13</f>
        <v>0</v>
      </c>
      <c r="T16" s="177">
        <f>PLÁNYNKÁČ!U13</f>
        <v>0</v>
      </c>
      <c r="U16" s="175">
        <f>PLÁNYNKÁČ!V13</f>
        <v>0</v>
      </c>
      <c r="V16" s="176">
        <f>PLÁNYNKÁČ!W13</f>
        <v>0</v>
      </c>
      <c r="W16" s="166">
        <f>PLÁNYNKÁČ!X13</f>
        <v>0</v>
      </c>
      <c r="X16" s="169">
        <f>PLÁNYNKÁČ!Y13</f>
        <v>0</v>
      </c>
      <c r="Y16" s="166">
        <f>PLÁNYNKÁČ!Z13</f>
        <v>0</v>
      </c>
      <c r="Z16" s="169">
        <f>PLÁNYNKÁČ!AA13</f>
        <v>0</v>
      </c>
      <c r="AA16" s="166">
        <f>PLÁNYNKÁČ!AB13</f>
        <v>0</v>
      </c>
      <c r="AB16" s="166">
        <f>PLÁNYNKÁČ!AC13</f>
        <v>0</v>
      </c>
      <c r="AC16" s="153">
        <f>PLÁNYNKÁČ!AD13</f>
        <v>0</v>
      </c>
      <c r="AD16" s="153">
        <f>PLÁNYNKÁČ!AE13</f>
        <v>0</v>
      </c>
      <c r="AE16" s="153">
        <f>PLÁNYNKÁČ!AF13</f>
        <v>0</v>
      </c>
      <c r="AF16" s="153">
        <f>PLÁNYNKÁČ!AG13</f>
        <v>0</v>
      </c>
      <c r="AG16" s="153">
        <f>PLÁNYNKÁČ!AH13</f>
        <v>0</v>
      </c>
      <c r="AH16" s="165">
        <f>PLÁNYNKÁČ!AI13</f>
        <v>0</v>
      </c>
      <c r="AI16" s="153">
        <f>PLÁNYNKÁČ!AJ13</f>
        <v>0</v>
      </c>
      <c r="AJ16" s="154">
        <f>PLÁNYNKÁČ!AK13</f>
        <v>0</v>
      </c>
      <c r="AK16" s="154">
        <f>PLÁNYNKÁČ!AL13</f>
        <v>0</v>
      </c>
      <c r="AL16" s="154">
        <f>PLÁNYNKÁČ!AM13</f>
        <v>0</v>
      </c>
      <c r="AM16" s="154">
        <f>PLÁNYNKÁČ!AN13</f>
        <v>0</v>
      </c>
    </row>
    <row r="17" spans="2:39" ht="16.5" customHeight="1" x14ac:dyDescent="0.2">
      <c r="B17" s="155" t="str">
        <f>PLÁNYNKÁČ!B14</f>
        <v>C 13</v>
      </c>
      <c r="C17" s="152" t="e">
        <f>PLÁNYNKÁČ!C14</f>
        <v>#DIV/0!</v>
      </c>
      <c r="D17" s="152" t="e">
        <f>PLÁNYNKÁČ!D14</f>
        <v>#DIV/0!</v>
      </c>
      <c r="E17" s="152" t="e">
        <f>PLÁNYNKÁČ!E14</f>
        <v>#DIV/0!</v>
      </c>
      <c r="F17" s="152" t="e">
        <f>PLÁNYNKÁČ!F14</f>
        <v>#DIV/0!</v>
      </c>
      <c r="G17" s="152" t="e">
        <f>PLÁNYNKÁČ!G14</f>
        <v>#DIV/0!</v>
      </c>
      <c r="H17" s="153">
        <f>PLÁNYNKÁČ!I14</f>
        <v>0</v>
      </c>
      <c r="I17" s="153">
        <f>PLÁNYNKÁČ!J14</f>
        <v>0</v>
      </c>
      <c r="J17" s="170">
        <f>PLÁNYNKÁČ!K14</f>
        <v>0</v>
      </c>
      <c r="K17" s="164">
        <f>PLÁNYNKÁČ!L14</f>
        <v>0</v>
      </c>
      <c r="L17" s="171">
        <f>PLÁNYNKÁČ!M14</f>
        <v>0</v>
      </c>
      <c r="M17" s="174">
        <f>PLÁNYNKÁČ!N14</f>
        <v>0</v>
      </c>
      <c r="N17" s="172">
        <f>PLÁNYNKÁČ!O14</f>
        <v>0</v>
      </c>
      <c r="O17" s="173">
        <f>PLÁNYNKÁČ!P14</f>
        <v>0</v>
      </c>
      <c r="P17" s="162">
        <f>PLÁNYNKÁČ!Q14</f>
        <v>0</v>
      </c>
      <c r="Q17" s="163">
        <f>PLÁNYNKÁČ!R14</f>
        <v>0</v>
      </c>
      <c r="R17" s="167">
        <f>PLÁNYNKÁČ!S14</f>
        <v>0</v>
      </c>
      <c r="S17" s="168">
        <f>PLÁNYNKÁČ!T14</f>
        <v>0</v>
      </c>
      <c r="T17" s="177">
        <f>PLÁNYNKÁČ!U14</f>
        <v>0</v>
      </c>
      <c r="U17" s="175">
        <f>PLÁNYNKÁČ!V14</f>
        <v>0</v>
      </c>
      <c r="V17" s="176">
        <f>PLÁNYNKÁČ!W14</f>
        <v>0</v>
      </c>
      <c r="W17" s="166">
        <f>PLÁNYNKÁČ!X14</f>
        <v>0</v>
      </c>
      <c r="X17" s="169">
        <f>PLÁNYNKÁČ!Y14</f>
        <v>0</v>
      </c>
      <c r="Y17" s="166">
        <f>PLÁNYNKÁČ!Z14</f>
        <v>0</v>
      </c>
      <c r="Z17" s="169">
        <f>PLÁNYNKÁČ!AA14</f>
        <v>0</v>
      </c>
      <c r="AA17" s="166">
        <f>PLÁNYNKÁČ!AB14</f>
        <v>0</v>
      </c>
      <c r="AB17" s="166">
        <f>PLÁNYNKÁČ!AC14</f>
        <v>0</v>
      </c>
      <c r="AC17" s="153">
        <f>PLÁNYNKÁČ!AD14</f>
        <v>0</v>
      </c>
      <c r="AD17" s="153">
        <f>PLÁNYNKÁČ!AE14</f>
        <v>0</v>
      </c>
      <c r="AE17" s="153">
        <f>PLÁNYNKÁČ!AF14</f>
        <v>0</v>
      </c>
      <c r="AF17" s="153">
        <f>PLÁNYNKÁČ!AG14</f>
        <v>0</v>
      </c>
      <c r="AG17" s="153">
        <f>PLÁNYNKÁČ!AH14</f>
        <v>0</v>
      </c>
      <c r="AH17" s="165">
        <f>PLÁNYNKÁČ!AI14</f>
        <v>0</v>
      </c>
      <c r="AI17" s="153">
        <f>PLÁNYNKÁČ!AJ14</f>
        <v>0</v>
      </c>
      <c r="AJ17" s="154">
        <f>PLÁNYNKÁČ!AK14</f>
        <v>0</v>
      </c>
      <c r="AK17" s="154">
        <f>PLÁNYNKÁČ!AL14</f>
        <v>0</v>
      </c>
      <c r="AL17" s="154">
        <f>PLÁNYNKÁČ!AM14</f>
        <v>0</v>
      </c>
      <c r="AM17" s="154">
        <f>PLÁNYNKÁČ!AN14</f>
        <v>0</v>
      </c>
    </row>
    <row r="18" spans="2:39" ht="16.5" customHeight="1" x14ac:dyDescent="0.2">
      <c r="B18" s="155" t="str">
        <f>PLÁNYNKÁČ!B15</f>
        <v>ROK</v>
      </c>
      <c r="C18" s="152">
        <f>PLÁNYNKÁČ!C15</f>
        <v>0.56007815043959619</v>
      </c>
      <c r="D18" s="152">
        <f>PLÁNYNKÁČ!D15</f>
        <v>0.18202979515828677</v>
      </c>
      <c r="E18" s="152">
        <f>PLÁNYNKÁČ!E15</f>
        <v>0.49625529143601427</v>
      </c>
      <c r="F18" s="152">
        <f>PLÁNYNKÁČ!F15</f>
        <v>0.37403179779861395</v>
      </c>
      <c r="G18" s="152">
        <f>PLÁNYNKÁČ!G15</f>
        <v>0.28329534353630736</v>
      </c>
      <c r="H18" s="153">
        <f>PLÁNYNKÁČ!I15</f>
        <v>81.76666666666668</v>
      </c>
      <c r="I18" s="153">
        <f>PLÁNYNKÁČ!J15</f>
        <v>51.183333333333337</v>
      </c>
      <c r="J18" s="170">
        <f>PLÁNYNKÁČ!K15</f>
        <v>0.5</v>
      </c>
      <c r="K18" s="164">
        <f>PLÁNYNKÁČ!L15</f>
        <v>5.916666666666667</v>
      </c>
      <c r="L18" s="171">
        <f>PLÁNYNKÁČ!M15</f>
        <v>4.8333333333333339</v>
      </c>
      <c r="M18" s="174">
        <f>PLÁNYNKÁČ!N15</f>
        <v>3.1666666666666665</v>
      </c>
      <c r="N18" s="172">
        <f>PLÁNYNKÁČ!O15</f>
        <v>10.983333333333333</v>
      </c>
      <c r="O18" s="173">
        <f>PLÁNYNKÁČ!P15</f>
        <v>0</v>
      </c>
      <c r="P18" s="162">
        <f>PLÁNYNKÁČ!Q15</f>
        <v>14.5</v>
      </c>
      <c r="Q18" s="163">
        <f>PLÁNYNKÁČ!R15</f>
        <v>10.149999999999999</v>
      </c>
      <c r="R18" s="167">
        <f>PLÁNYNKÁČ!S15</f>
        <v>8.75</v>
      </c>
      <c r="S18" s="168">
        <f>PLÁNYNKÁČ!T15</f>
        <v>5.3333333333333339</v>
      </c>
      <c r="T18" s="177">
        <f>PLÁNYNKÁČ!U15</f>
        <v>0.66666666666666663</v>
      </c>
      <c r="U18" s="175">
        <f>PLÁNYNKÁČ!V15</f>
        <v>0.8833333333333333</v>
      </c>
      <c r="V18" s="176">
        <f>PLÁNYNKÁČ!W15</f>
        <v>0</v>
      </c>
      <c r="W18" s="166">
        <f>PLÁNYNKÁČ!X15</f>
        <v>18.083333333333332</v>
      </c>
      <c r="X18" s="169">
        <f>PLÁNYNKÁČ!Y15</f>
        <v>1.1666666666666667</v>
      </c>
      <c r="Y18" s="166">
        <f>PLÁNYNKÁČ!Z15</f>
        <v>1.5</v>
      </c>
      <c r="Z18" s="169">
        <f>PLÁNYNKÁČ!AA15</f>
        <v>0</v>
      </c>
      <c r="AA18" s="166">
        <f>PLÁNYNKÁČ!AB15</f>
        <v>0.83333333333333337</v>
      </c>
      <c r="AB18" s="166">
        <f>PLÁNYNKÁČ!AC15</f>
        <v>0</v>
      </c>
      <c r="AC18" s="153">
        <f>PLÁNYNKÁČ!AD15</f>
        <v>0</v>
      </c>
      <c r="AD18" s="153">
        <f>PLÁNYNKÁČ!AE15</f>
        <v>3.1666666666666665</v>
      </c>
      <c r="AE18" s="153">
        <f>PLÁNYNKÁČ!AF15</f>
        <v>1.6666666666666665</v>
      </c>
      <c r="AF18" s="153">
        <f>PLÁNYNKÁČ!AG15</f>
        <v>5.8333333333333339</v>
      </c>
      <c r="AG18" s="153">
        <f>PLÁNYNKÁČ!AH15</f>
        <v>0</v>
      </c>
      <c r="AH18" s="165">
        <f>PLÁNYNKÁČ!AI15</f>
        <v>0</v>
      </c>
      <c r="AI18" s="153">
        <f>PLÁNYNKÁČ!AJ15</f>
        <v>2.25</v>
      </c>
      <c r="AJ18" s="154">
        <f>PLÁNYNKÁČ!AK15</f>
        <v>20</v>
      </c>
      <c r="AK18" s="154">
        <f>PLÁNYNKÁČ!AL15</f>
        <v>28</v>
      </c>
      <c r="AL18" s="154">
        <f>PLÁNYNKÁČ!AM15</f>
        <v>4</v>
      </c>
      <c r="AM18" s="154">
        <f>PLÁNYNKÁČ!AN15</f>
        <v>0</v>
      </c>
    </row>
  </sheetData>
  <sheetProtection sheet="1" objects="1" scenarios="1"/>
  <mergeCells count="10">
    <mergeCell ref="AH2:AH3"/>
    <mergeCell ref="AI2:AI3"/>
    <mergeCell ref="AJ2:AM3"/>
    <mergeCell ref="B2:G3"/>
    <mergeCell ref="H2:I3"/>
    <mergeCell ref="J2:O3"/>
    <mergeCell ref="P2:P3"/>
    <mergeCell ref="Q2:V3"/>
    <mergeCell ref="W2:AB3"/>
    <mergeCell ref="AC2:AG3"/>
  </mergeCells>
  <conditionalFormatting sqref="C5:C18">
    <cfRule type="colorScale" priority="5">
      <colorScale>
        <cfvo type="num" val="0.3"/>
        <cfvo type="num" val="0.7"/>
        <cfvo type="num" val="1"/>
        <color theme="0"/>
        <color rgb="FFFF9900"/>
        <color theme="0"/>
      </colorScale>
    </cfRule>
  </conditionalFormatting>
  <conditionalFormatting sqref="D5:D18">
    <cfRule type="colorScale" priority="4">
      <colorScale>
        <cfvo type="num" val="0"/>
        <cfvo type="num" val="0.15"/>
        <cfvo type="num" val="0.35"/>
        <color theme="0"/>
        <color rgb="FFFF2F2F"/>
        <color theme="0"/>
      </colorScale>
    </cfRule>
  </conditionalFormatting>
  <conditionalFormatting sqref="E5:E18">
    <cfRule type="colorScale" priority="3">
      <colorScale>
        <cfvo type="num" val="0"/>
        <cfvo type="num" val="0.4"/>
        <cfvo type="num" val="0.8"/>
        <color theme="0"/>
        <color rgb="FF92D050"/>
        <color rgb="FF92D050"/>
      </colorScale>
    </cfRule>
  </conditionalFormatting>
  <conditionalFormatting sqref="F5:F18">
    <cfRule type="colorScale" priority="2">
      <colorScale>
        <cfvo type="num" val="0"/>
        <cfvo type="num" val="0.2"/>
        <cfvo type="num" val="0.4"/>
        <color rgb="FF66CCFF"/>
        <color rgb="FF66CCFF"/>
        <color theme="0"/>
      </colorScale>
    </cfRule>
  </conditionalFormatting>
  <conditionalFormatting sqref="G5:G18">
    <cfRule type="colorScale" priority="1">
      <colorScale>
        <cfvo type="num" val="0"/>
        <cfvo type="num" val="0.3"/>
        <cfvo type="num" val="1"/>
        <color theme="0"/>
        <color rgb="FF8B6FA9"/>
        <color rgb="FF8B6FA9"/>
      </colorScale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X15"/>
  <sheetViews>
    <sheetView showGridLines="0" showRowColHeaders="0" workbookViewId="0">
      <selection activeCell="O36" sqref="O36"/>
    </sheetView>
  </sheetViews>
  <sheetFormatPr defaultRowHeight="12.75" x14ac:dyDescent="0.2"/>
  <cols>
    <col min="1" max="1" width="1.7109375" customWidth="1"/>
    <col min="2" max="2" width="21.28515625" customWidth="1"/>
    <col min="3" max="3" width="5.85546875" customWidth="1"/>
    <col min="4" max="4" width="6.140625" customWidth="1"/>
    <col min="5" max="5" width="0.5703125" customWidth="1"/>
    <col min="6" max="65" width="2" style="221" customWidth="1"/>
    <col min="66" max="76" width="2" customWidth="1"/>
    <col min="77" max="77" width="1.85546875" customWidth="1"/>
  </cols>
  <sheetData>
    <row r="2" spans="2:76" ht="21" customHeight="1" x14ac:dyDescent="0.2">
      <c r="B2" s="426" t="s">
        <v>214</v>
      </c>
      <c r="C2" s="427"/>
      <c r="D2" s="240" t="s">
        <v>192</v>
      </c>
      <c r="E2" s="431" t="s">
        <v>206</v>
      </c>
      <c r="F2" s="432"/>
      <c r="G2" s="432"/>
      <c r="H2" s="432"/>
      <c r="I2" s="432"/>
      <c r="J2" s="433"/>
    </row>
    <row r="3" spans="2:76" x14ac:dyDescent="0.2">
      <c r="B3" s="312" t="s">
        <v>182</v>
      </c>
      <c r="C3" s="313">
        <v>160</v>
      </c>
      <c r="D3" s="314">
        <f>C3/C5</f>
        <v>0.82474226804123707</v>
      </c>
      <c r="E3" s="434">
        <f>(C3-$C$6)/(C5-$C$6)</f>
        <v>0.78749999999999998</v>
      </c>
      <c r="F3" s="435"/>
      <c r="G3" s="435"/>
      <c r="H3" s="435"/>
      <c r="I3" s="435"/>
      <c r="J3" s="436"/>
    </row>
    <row r="4" spans="2:76" x14ac:dyDescent="0.2">
      <c r="B4" s="315" t="s">
        <v>183</v>
      </c>
      <c r="C4" s="313">
        <v>177</v>
      </c>
      <c r="D4" s="316">
        <f>C4/C5</f>
        <v>0.91237113402061853</v>
      </c>
      <c r="E4" s="423">
        <f>(C4-$C$6)/(C5-$C$6)</f>
        <v>0.89375000000000004</v>
      </c>
      <c r="F4" s="424"/>
      <c r="G4" s="424"/>
      <c r="H4" s="424"/>
      <c r="I4" s="424"/>
      <c r="J4" s="425"/>
    </row>
    <row r="5" spans="2:76" x14ac:dyDescent="0.2">
      <c r="B5" s="317" t="s">
        <v>193</v>
      </c>
      <c r="C5" s="313">
        <v>194</v>
      </c>
      <c r="D5" s="318"/>
      <c r="E5" s="9"/>
      <c r="F5" s="319"/>
      <c r="G5" s="319"/>
      <c r="H5" s="319"/>
      <c r="I5" s="319"/>
      <c r="J5" s="319"/>
    </row>
    <row r="6" spans="2:76" x14ac:dyDescent="0.2">
      <c r="B6" s="320" t="s">
        <v>191</v>
      </c>
      <c r="C6" s="313">
        <v>34</v>
      </c>
      <c r="D6" s="321"/>
      <c r="E6" s="9"/>
      <c r="F6" s="319"/>
      <c r="G6" s="319"/>
      <c r="H6" s="319"/>
      <c r="I6" s="319"/>
      <c r="J6" s="319"/>
    </row>
    <row r="7" spans="2:76" ht="12.75" customHeight="1" x14ac:dyDescent="0.2">
      <c r="F7" s="234">
        <v>130</v>
      </c>
      <c r="G7" s="234">
        <v>131</v>
      </c>
      <c r="H7" s="234">
        <v>132</v>
      </c>
      <c r="I7" s="234">
        <v>133</v>
      </c>
      <c r="J7" s="234">
        <v>134</v>
      </c>
      <c r="K7" s="234">
        <v>135</v>
      </c>
      <c r="L7" s="234">
        <v>136</v>
      </c>
      <c r="M7" s="234">
        <v>137</v>
      </c>
      <c r="N7" s="234">
        <v>138</v>
      </c>
      <c r="O7" s="234">
        <v>139</v>
      </c>
      <c r="P7" s="234">
        <v>140</v>
      </c>
      <c r="Q7" s="234">
        <v>141</v>
      </c>
      <c r="R7" s="234">
        <v>142</v>
      </c>
      <c r="S7" s="234">
        <v>143</v>
      </c>
      <c r="T7" s="234">
        <v>144</v>
      </c>
      <c r="U7" s="234">
        <v>145</v>
      </c>
      <c r="V7" s="234">
        <v>146</v>
      </c>
      <c r="W7" s="234">
        <v>147</v>
      </c>
      <c r="X7" s="234">
        <v>148</v>
      </c>
      <c r="Y7" s="234">
        <v>149</v>
      </c>
      <c r="Z7" s="234">
        <v>150</v>
      </c>
      <c r="AA7" s="234">
        <v>151</v>
      </c>
      <c r="AB7" s="234">
        <v>152</v>
      </c>
      <c r="AC7" s="234">
        <v>153</v>
      </c>
      <c r="AD7" s="234">
        <v>154</v>
      </c>
      <c r="AE7" s="234">
        <v>155</v>
      </c>
      <c r="AF7" s="234">
        <v>156</v>
      </c>
      <c r="AG7" s="234">
        <v>157</v>
      </c>
      <c r="AH7" s="234">
        <v>158</v>
      </c>
      <c r="AI7" s="234">
        <v>159</v>
      </c>
      <c r="AJ7" s="234">
        <v>160</v>
      </c>
      <c r="AK7" s="234">
        <v>161</v>
      </c>
      <c r="AL7" s="234">
        <v>162</v>
      </c>
      <c r="AM7" s="234">
        <v>163</v>
      </c>
      <c r="AN7" s="234">
        <v>164</v>
      </c>
      <c r="AO7" s="234">
        <v>165</v>
      </c>
      <c r="AP7" s="234">
        <v>166</v>
      </c>
      <c r="AQ7" s="234">
        <v>167</v>
      </c>
      <c r="AR7" s="234">
        <v>168</v>
      </c>
      <c r="AS7" s="234">
        <v>169</v>
      </c>
      <c r="AT7" s="234">
        <v>170</v>
      </c>
      <c r="AU7" s="234">
        <v>171</v>
      </c>
      <c r="AV7" s="234">
        <v>172</v>
      </c>
      <c r="AW7" s="234">
        <v>173</v>
      </c>
      <c r="AX7" s="234">
        <v>174</v>
      </c>
      <c r="AY7" s="234">
        <v>175</v>
      </c>
      <c r="AZ7" s="234">
        <v>176</v>
      </c>
      <c r="BA7" s="234">
        <v>177</v>
      </c>
      <c r="BB7" s="234">
        <v>178</v>
      </c>
      <c r="BC7" s="234">
        <v>179</v>
      </c>
      <c r="BD7" s="234">
        <v>180</v>
      </c>
      <c r="BE7" s="234">
        <v>181</v>
      </c>
      <c r="BF7" s="234">
        <v>182</v>
      </c>
      <c r="BG7" s="234">
        <v>183</v>
      </c>
      <c r="BH7" s="234">
        <v>184</v>
      </c>
      <c r="BI7" s="234">
        <v>185</v>
      </c>
      <c r="BJ7" s="234">
        <v>186</v>
      </c>
      <c r="BK7" s="234">
        <v>187</v>
      </c>
      <c r="BL7" s="234">
        <v>188</v>
      </c>
      <c r="BM7" s="234">
        <v>189</v>
      </c>
      <c r="BN7" s="429" t="s">
        <v>186</v>
      </c>
      <c r="BO7" s="429"/>
      <c r="BP7" s="429"/>
      <c r="BQ7" s="429"/>
      <c r="BR7" s="429"/>
      <c r="BS7" s="429"/>
      <c r="BT7" s="429"/>
      <c r="BU7" s="429"/>
      <c r="BV7" s="429"/>
      <c r="BW7" s="429"/>
      <c r="BX7" s="429"/>
    </row>
    <row r="8" spans="2:76" s="9" customFormat="1" ht="24.75" customHeight="1" x14ac:dyDescent="0.2">
      <c r="B8" s="428" t="s">
        <v>184</v>
      </c>
      <c r="C8" s="428"/>
      <c r="D8" s="428"/>
      <c r="F8" s="235">
        <v>130</v>
      </c>
      <c r="G8" s="235">
        <v>131</v>
      </c>
      <c r="H8" s="235">
        <v>132</v>
      </c>
      <c r="I8" s="235">
        <v>133</v>
      </c>
      <c r="J8" s="235">
        <v>134</v>
      </c>
      <c r="K8" s="235">
        <v>135</v>
      </c>
      <c r="L8" s="235">
        <v>136</v>
      </c>
      <c r="M8" s="235">
        <v>137</v>
      </c>
      <c r="N8" s="235">
        <v>138</v>
      </c>
      <c r="O8" s="235">
        <v>139</v>
      </c>
      <c r="P8" s="235">
        <v>140</v>
      </c>
      <c r="Q8" s="235">
        <v>141</v>
      </c>
      <c r="R8" s="235">
        <v>142</v>
      </c>
      <c r="S8" s="235">
        <v>143</v>
      </c>
      <c r="T8" s="235">
        <v>144</v>
      </c>
      <c r="U8" s="235">
        <v>145</v>
      </c>
      <c r="V8" s="235">
        <v>146</v>
      </c>
      <c r="W8" s="235">
        <v>147</v>
      </c>
      <c r="X8" s="235">
        <v>148</v>
      </c>
      <c r="Y8" s="235">
        <v>149</v>
      </c>
      <c r="Z8" s="235">
        <v>150</v>
      </c>
      <c r="AA8" s="235">
        <v>151</v>
      </c>
      <c r="AB8" s="235">
        <v>152</v>
      </c>
      <c r="AC8" s="235">
        <v>153</v>
      </c>
      <c r="AD8" s="235">
        <v>154</v>
      </c>
      <c r="AE8" s="235">
        <v>155</v>
      </c>
      <c r="AF8" s="235">
        <v>156</v>
      </c>
      <c r="AG8" s="235">
        <v>157</v>
      </c>
      <c r="AH8" s="235">
        <v>158</v>
      </c>
      <c r="AI8" s="235">
        <v>159</v>
      </c>
      <c r="AJ8" s="235">
        <v>160</v>
      </c>
      <c r="AK8" s="235">
        <v>161</v>
      </c>
      <c r="AL8" s="235">
        <v>162</v>
      </c>
      <c r="AM8" s="235">
        <v>163</v>
      </c>
      <c r="AN8" s="235">
        <v>164</v>
      </c>
      <c r="AO8" s="235">
        <v>165</v>
      </c>
      <c r="AP8" s="235">
        <v>166</v>
      </c>
      <c r="AQ8" s="235">
        <v>167</v>
      </c>
      <c r="AR8" s="235">
        <v>168</v>
      </c>
      <c r="AS8" s="235">
        <v>169</v>
      </c>
      <c r="AT8" s="235">
        <v>170</v>
      </c>
      <c r="AU8" s="235">
        <v>171</v>
      </c>
      <c r="AV8" s="235">
        <v>172</v>
      </c>
      <c r="AW8" s="235">
        <v>173</v>
      </c>
      <c r="AX8" s="235">
        <v>174</v>
      </c>
      <c r="AY8" s="235">
        <v>175</v>
      </c>
      <c r="AZ8" s="235">
        <v>176</v>
      </c>
      <c r="BA8" s="235">
        <v>177</v>
      </c>
      <c r="BB8" s="235">
        <v>178</v>
      </c>
      <c r="BC8" s="235">
        <v>179</v>
      </c>
      <c r="BD8" s="235">
        <v>180</v>
      </c>
      <c r="BE8" s="235">
        <v>181</v>
      </c>
      <c r="BF8" s="235">
        <v>182</v>
      </c>
      <c r="BG8" s="235">
        <v>183</v>
      </c>
      <c r="BH8" s="235">
        <v>184</v>
      </c>
      <c r="BI8" s="235">
        <v>185</v>
      </c>
      <c r="BJ8" s="235">
        <v>186</v>
      </c>
      <c r="BK8" s="235">
        <v>187</v>
      </c>
      <c r="BL8" s="235">
        <v>188</v>
      </c>
      <c r="BM8" s="235">
        <v>189</v>
      </c>
      <c r="BN8" s="235">
        <v>190</v>
      </c>
      <c r="BO8" s="235">
        <v>191</v>
      </c>
      <c r="BP8" s="235">
        <v>192</v>
      </c>
      <c r="BQ8" s="235">
        <v>193</v>
      </c>
      <c r="BR8" s="235">
        <v>194</v>
      </c>
      <c r="BS8" s="235">
        <v>195</v>
      </c>
      <c r="BT8" s="235">
        <v>196</v>
      </c>
      <c r="BU8" s="235">
        <v>197</v>
      </c>
      <c r="BV8" s="235">
        <v>198</v>
      </c>
      <c r="BW8" s="235">
        <v>199</v>
      </c>
      <c r="BX8" s="235">
        <v>200</v>
      </c>
    </row>
    <row r="9" spans="2:76" x14ac:dyDescent="0.2">
      <c r="B9" s="222" t="s">
        <v>17</v>
      </c>
      <c r="C9" s="223"/>
      <c r="D9" s="223">
        <f>C3-3*(C3/100)</f>
        <v>155.19999999999999</v>
      </c>
      <c r="F9" s="236">
        <v>130</v>
      </c>
      <c r="G9" s="236">
        <v>131</v>
      </c>
      <c r="H9" s="236">
        <v>132</v>
      </c>
      <c r="I9" s="236">
        <v>133</v>
      </c>
      <c r="J9" s="236">
        <v>134</v>
      </c>
      <c r="K9" s="236">
        <v>135</v>
      </c>
      <c r="L9" s="236">
        <v>136</v>
      </c>
      <c r="M9" s="236">
        <v>137</v>
      </c>
      <c r="N9" s="236">
        <v>138</v>
      </c>
      <c r="O9" s="236">
        <v>139</v>
      </c>
      <c r="P9" s="236">
        <v>140</v>
      </c>
      <c r="Q9" s="236">
        <v>141</v>
      </c>
      <c r="R9" s="236">
        <v>142</v>
      </c>
      <c r="S9" s="236">
        <v>143</v>
      </c>
      <c r="T9" s="236">
        <v>144</v>
      </c>
      <c r="U9" s="236">
        <v>145</v>
      </c>
      <c r="V9" s="236">
        <v>146</v>
      </c>
      <c r="W9" s="236">
        <v>147</v>
      </c>
      <c r="X9" s="236">
        <v>148</v>
      </c>
      <c r="Y9" s="236">
        <v>149</v>
      </c>
      <c r="Z9" s="236">
        <v>150</v>
      </c>
      <c r="AA9" s="236">
        <v>151</v>
      </c>
      <c r="AB9" s="236">
        <v>152</v>
      </c>
      <c r="AC9" s="236">
        <v>153</v>
      </c>
      <c r="AD9" s="236">
        <v>154</v>
      </c>
      <c r="AE9" s="236">
        <v>155</v>
      </c>
      <c r="AF9" s="236">
        <v>156</v>
      </c>
      <c r="AG9" s="236">
        <v>157</v>
      </c>
      <c r="AH9" s="236">
        <v>158</v>
      </c>
      <c r="AI9" s="236">
        <v>159</v>
      </c>
      <c r="AJ9" s="236">
        <v>160</v>
      </c>
      <c r="AK9" s="236">
        <v>161</v>
      </c>
      <c r="AL9" s="236">
        <v>162</v>
      </c>
      <c r="AM9" s="236">
        <v>163</v>
      </c>
      <c r="AN9" s="236">
        <v>164</v>
      </c>
      <c r="AO9" s="236">
        <v>165</v>
      </c>
      <c r="AP9" s="236">
        <v>166</v>
      </c>
      <c r="AQ9" s="236">
        <v>167</v>
      </c>
      <c r="AR9" s="236">
        <v>168</v>
      </c>
      <c r="AS9" s="236">
        <v>169</v>
      </c>
      <c r="AT9" s="236">
        <v>170</v>
      </c>
      <c r="AU9" s="236">
        <v>171</v>
      </c>
      <c r="AV9" s="236">
        <v>172</v>
      </c>
      <c r="AW9" s="236">
        <v>173</v>
      </c>
      <c r="AX9" s="236">
        <v>174</v>
      </c>
      <c r="AY9" s="236">
        <v>175</v>
      </c>
      <c r="AZ9" s="236">
        <v>176</v>
      </c>
      <c r="BA9" s="236">
        <v>177</v>
      </c>
      <c r="BB9" s="236">
        <v>178</v>
      </c>
      <c r="BC9" s="236">
        <v>179</v>
      </c>
      <c r="BD9" s="236">
        <v>180</v>
      </c>
      <c r="BE9" s="236">
        <v>181</v>
      </c>
      <c r="BF9" s="236">
        <v>182</v>
      </c>
      <c r="BG9" s="236">
        <v>183</v>
      </c>
      <c r="BH9" s="236">
        <v>184</v>
      </c>
      <c r="BI9" s="236">
        <v>185</v>
      </c>
      <c r="BJ9" s="236">
        <v>186</v>
      </c>
      <c r="BK9" s="236">
        <v>187</v>
      </c>
      <c r="BL9" s="236">
        <v>188</v>
      </c>
      <c r="BM9" s="236">
        <v>189</v>
      </c>
      <c r="BN9" s="236">
        <v>190</v>
      </c>
      <c r="BO9" s="236">
        <v>191</v>
      </c>
      <c r="BP9" s="236">
        <v>192</v>
      </c>
      <c r="BQ9" s="236">
        <v>193</v>
      </c>
      <c r="BR9" s="236">
        <v>194</v>
      </c>
      <c r="BS9" s="236">
        <v>195</v>
      </c>
      <c r="BT9" s="236">
        <v>196</v>
      </c>
      <c r="BU9" s="236">
        <v>197</v>
      </c>
      <c r="BV9" s="236">
        <v>198</v>
      </c>
      <c r="BW9" s="236">
        <v>199</v>
      </c>
      <c r="BX9" s="236">
        <v>200</v>
      </c>
    </row>
    <row r="10" spans="2:76" x14ac:dyDescent="0.2">
      <c r="B10" s="224" t="s">
        <v>18</v>
      </c>
      <c r="C10" s="225">
        <f>C3-3*(C3/100)</f>
        <v>155.19999999999999</v>
      </c>
      <c r="D10" s="225">
        <f>C3+3*(C3/100)</f>
        <v>164.8</v>
      </c>
      <c r="F10" s="236">
        <v>130</v>
      </c>
      <c r="G10" s="236">
        <v>131</v>
      </c>
      <c r="H10" s="236">
        <v>132</v>
      </c>
      <c r="I10" s="236">
        <v>133</v>
      </c>
      <c r="J10" s="236">
        <v>134</v>
      </c>
      <c r="K10" s="236">
        <v>135</v>
      </c>
      <c r="L10" s="236">
        <v>136</v>
      </c>
      <c r="M10" s="236">
        <v>137</v>
      </c>
      <c r="N10" s="236">
        <v>138</v>
      </c>
      <c r="O10" s="236">
        <v>139</v>
      </c>
      <c r="P10" s="236">
        <v>140</v>
      </c>
      <c r="Q10" s="236">
        <v>141</v>
      </c>
      <c r="R10" s="236">
        <v>142</v>
      </c>
      <c r="S10" s="236">
        <v>143</v>
      </c>
      <c r="T10" s="236">
        <v>144</v>
      </c>
      <c r="U10" s="236">
        <v>145</v>
      </c>
      <c r="V10" s="236">
        <v>146</v>
      </c>
      <c r="W10" s="236">
        <v>147</v>
      </c>
      <c r="X10" s="236">
        <v>148</v>
      </c>
      <c r="Y10" s="236">
        <v>149</v>
      </c>
      <c r="Z10" s="236">
        <v>150</v>
      </c>
      <c r="AA10" s="236">
        <v>151</v>
      </c>
      <c r="AB10" s="236">
        <v>152</v>
      </c>
      <c r="AC10" s="236">
        <v>153</v>
      </c>
      <c r="AD10" s="236">
        <v>154</v>
      </c>
      <c r="AE10" s="236">
        <v>155</v>
      </c>
      <c r="AF10" s="236">
        <v>156</v>
      </c>
      <c r="AG10" s="236">
        <v>157</v>
      </c>
      <c r="AH10" s="236">
        <v>158</v>
      </c>
      <c r="AI10" s="236">
        <v>159</v>
      </c>
      <c r="AJ10" s="236">
        <v>160</v>
      </c>
      <c r="AK10" s="236">
        <v>161</v>
      </c>
      <c r="AL10" s="236">
        <v>162</v>
      </c>
      <c r="AM10" s="236">
        <v>163</v>
      </c>
      <c r="AN10" s="236">
        <v>164</v>
      </c>
      <c r="AO10" s="236">
        <v>165</v>
      </c>
      <c r="AP10" s="236">
        <v>166</v>
      </c>
      <c r="AQ10" s="236">
        <v>167</v>
      </c>
      <c r="AR10" s="236">
        <v>168</v>
      </c>
      <c r="AS10" s="236">
        <v>169</v>
      </c>
      <c r="AT10" s="236">
        <v>170</v>
      </c>
      <c r="AU10" s="236">
        <v>171</v>
      </c>
      <c r="AV10" s="236">
        <v>172</v>
      </c>
      <c r="AW10" s="236">
        <v>173</v>
      </c>
      <c r="AX10" s="236">
        <v>174</v>
      </c>
      <c r="AY10" s="236">
        <v>175</v>
      </c>
      <c r="AZ10" s="236">
        <v>176</v>
      </c>
      <c r="BA10" s="236">
        <v>177</v>
      </c>
      <c r="BB10" s="236">
        <v>178</v>
      </c>
      <c r="BC10" s="236">
        <v>179</v>
      </c>
      <c r="BD10" s="236">
        <v>180</v>
      </c>
      <c r="BE10" s="236">
        <v>181</v>
      </c>
      <c r="BF10" s="236">
        <v>182</v>
      </c>
      <c r="BG10" s="236">
        <v>183</v>
      </c>
      <c r="BH10" s="236">
        <v>184</v>
      </c>
      <c r="BI10" s="236">
        <v>185</v>
      </c>
      <c r="BJ10" s="236">
        <v>186</v>
      </c>
      <c r="BK10" s="236">
        <v>187</v>
      </c>
      <c r="BL10" s="236">
        <v>188</v>
      </c>
      <c r="BM10" s="236">
        <v>189</v>
      </c>
      <c r="BN10" s="236">
        <v>190</v>
      </c>
      <c r="BO10" s="236">
        <v>191</v>
      </c>
      <c r="BP10" s="236">
        <v>192</v>
      </c>
      <c r="BQ10" s="236">
        <v>193</v>
      </c>
      <c r="BR10" s="236">
        <v>194</v>
      </c>
      <c r="BS10" s="236">
        <v>195</v>
      </c>
      <c r="BT10" s="236">
        <v>196</v>
      </c>
      <c r="BU10" s="236">
        <v>197</v>
      </c>
      <c r="BV10" s="236">
        <v>198</v>
      </c>
      <c r="BW10" s="236">
        <v>199</v>
      </c>
      <c r="BX10" s="236">
        <v>200</v>
      </c>
    </row>
    <row r="11" spans="2:76" x14ac:dyDescent="0.2">
      <c r="B11" s="226" t="s">
        <v>19</v>
      </c>
      <c r="C11" s="227">
        <f>(($C$4+$C$3)/2)-3*((($C$4+$C$3)/2)/100)</f>
        <v>163.44499999999999</v>
      </c>
      <c r="D11" s="227">
        <f>(($C$4+$C$3)/2)+3*((($C$4+$C$3)/2)/100)</f>
        <v>173.55500000000001</v>
      </c>
      <c r="F11" s="236">
        <v>130</v>
      </c>
      <c r="G11" s="236">
        <v>131</v>
      </c>
      <c r="H11" s="236">
        <v>132</v>
      </c>
      <c r="I11" s="236">
        <v>133</v>
      </c>
      <c r="J11" s="236">
        <v>134</v>
      </c>
      <c r="K11" s="236">
        <v>135</v>
      </c>
      <c r="L11" s="236">
        <v>136</v>
      </c>
      <c r="M11" s="236">
        <v>137</v>
      </c>
      <c r="N11" s="236">
        <v>138</v>
      </c>
      <c r="O11" s="236">
        <v>139</v>
      </c>
      <c r="P11" s="236">
        <v>140</v>
      </c>
      <c r="Q11" s="236">
        <v>141</v>
      </c>
      <c r="R11" s="236">
        <v>142</v>
      </c>
      <c r="S11" s="236">
        <v>143</v>
      </c>
      <c r="T11" s="236">
        <v>144</v>
      </c>
      <c r="U11" s="236">
        <v>145</v>
      </c>
      <c r="V11" s="236">
        <v>146</v>
      </c>
      <c r="W11" s="236">
        <v>147</v>
      </c>
      <c r="X11" s="236">
        <v>148</v>
      </c>
      <c r="Y11" s="236">
        <v>149</v>
      </c>
      <c r="Z11" s="236">
        <v>150</v>
      </c>
      <c r="AA11" s="236">
        <v>151</v>
      </c>
      <c r="AB11" s="236">
        <v>152</v>
      </c>
      <c r="AC11" s="236">
        <v>153</v>
      </c>
      <c r="AD11" s="236">
        <v>154</v>
      </c>
      <c r="AE11" s="236">
        <v>155</v>
      </c>
      <c r="AF11" s="236">
        <v>156</v>
      </c>
      <c r="AG11" s="236">
        <v>157</v>
      </c>
      <c r="AH11" s="236">
        <v>158</v>
      </c>
      <c r="AI11" s="236">
        <v>159</v>
      </c>
      <c r="AJ11" s="236">
        <v>160</v>
      </c>
      <c r="AK11" s="236">
        <v>161</v>
      </c>
      <c r="AL11" s="236">
        <v>162</v>
      </c>
      <c r="AM11" s="236">
        <v>163</v>
      </c>
      <c r="AN11" s="236">
        <v>164</v>
      </c>
      <c r="AO11" s="236">
        <v>165</v>
      </c>
      <c r="AP11" s="236">
        <v>166</v>
      </c>
      <c r="AQ11" s="236">
        <v>167</v>
      </c>
      <c r="AR11" s="236">
        <v>168</v>
      </c>
      <c r="AS11" s="236">
        <v>169</v>
      </c>
      <c r="AT11" s="236">
        <v>170</v>
      </c>
      <c r="AU11" s="236">
        <v>171</v>
      </c>
      <c r="AV11" s="236">
        <v>172</v>
      </c>
      <c r="AW11" s="236">
        <v>173</v>
      </c>
      <c r="AX11" s="236">
        <v>174</v>
      </c>
      <c r="AY11" s="236">
        <v>175</v>
      </c>
      <c r="AZ11" s="236">
        <v>176</v>
      </c>
      <c r="BA11" s="236">
        <v>177</v>
      </c>
      <c r="BB11" s="236">
        <v>178</v>
      </c>
      <c r="BC11" s="236">
        <v>179</v>
      </c>
      <c r="BD11" s="236">
        <v>180</v>
      </c>
      <c r="BE11" s="236">
        <v>181</v>
      </c>
      <c r="BF11" s="236">
        <v>182</v>
      </c>
      <c r="BG11" s="236">
        <v>183</v>
      </c>
      <c r="BH11" s="236">
        <v>184</v>
      </c>
      <c r="BI11" s="236">
        <v>185</v>
      </c>
      <c r="BJ11" s="236">
        <v>186</v>
      </c>
      <c r="BK11" s="236">
        <v>187</v>
      </c>
      <c r="BL11" s="236">
        <v>188</v>
      </c>
      <c r="BM11" s="236">
        <v>189</v>
      </c>
      <c r="BN11" s="236">
        <v>190</v>
      </c>
      <c r="BO11" s="236">
        <v>191</v>
      </c>
      <c r="BP11" s="236">
        <v>192</v>
      </c>
      <c r="BQ11" s="236">
        <v>193</v>
      </c>
      <c r="BR11" s="236">
        <v>194</v>
      </c>
      <c r="BS11" s="236">
        <v>195</v>
      </c>
      <c r="BT11" s="236">
        <v>196</v>
      </c>
      <c r="BU11" s="236">
        <v>197</v>
      </c>
      <c r="BV11" s="236">
        <v>198</v>
      </c>
      <c r="BW11" s="236">
        <v>199</v>
      </c>
      <c r="BX11" s="236">
        <v>200</v>
      </c>
    </row>
    <row r="12" spans="2:76" x14ac:dyDescent="0.2">
      <c r="B12" s="228" t="s">
        <v>20</v>
      </c>
      <c r="C12" s="229">
        <f>(($C$4+$C$3)/2)</f>
        <v>168.5</v>
      </c>
      <c r="D12" s="229">
        <f>C4</f>
        <v>177</v>
      </c>
      <c r="F12" s="236">
        <v>130</v>
      </c>
      <c r="G12" s="236">
        <v>131</v>
      </c>
      <c r="H12" s="236">
        <v>132</v>
      </c>
      <c r="I12" s="236">
        <v>133</v>
      </c>
      <c r="J12" s="236">
        <v>134</v>
      </c>
      <c r="K12" s="236">
        <v>135</v>
      </c>
      <c r="L12" s="236">
        <v>136</v>
      </c>
      <c r="M12" s="236">
        <v>137</v>
      </c>
      <c r="N12" s="236">
        <v>138</v>
      </c>
      <c r="O12" s="236">
        <v>139</v>
      </c>
      <c r="P12" s="236">
        <v>140</v>
      </c>
      <c r="Q12" s="236">
        <v>141</v>
      </c>
      <c r="R12" s="236">
        <v>142</v>
      </c>
      <c r="S12" s="236">
        <v>143</v>
      </c>
      <c r="T12" s="236">
        <v>144</v>
      </c>
      <c r="U12" s="236">
        <v>145</v>
      </c>
      <c r="V12" s="236">
        <v>146</v>
      </c>
      <c r="W12" s="236">
        <v>147</v>
      </c>
      <c r="X12" s="236">
        <v>148</v>
      </c>
      <c r="Y12" s="236">
        <v>149</v>
      </c>
      <c r="Z12" s="236">
        <v>150</v>
      </c>
      <c r="AA12" s="236">
        <v>151</v>
      </c>
      <c r="AB12" s="236">
        <v>152</v>
      </c>
      <c r="AC12" s="236">
        <v>153</v>
      </c>
      <c r="AD12" s="236">
        <v>154</v>
      </c>
      <c r="AE12" s="236">
        <v>155</v>
      </c>
      <c r="AF12" s="236">
        <v>156</v>
      </c>
      <c r="AG12" s="236">
        <v>157</v>
      </c>
      <c r="AH12" s="236">
        <v>158</v>
      </c>
      <c r="AI12" s="236">
        <v>159</v>
      </c>
      <c r="AJ12" s="236">
        <v>160</v>
      </c>
      <c r="AK12" s="236">
        <v>161</v>
      </c>
      <c r="AL12" s="236">
        <v>162</v>
      </c>
      <c r="AM12" s="236">
        <v>163</v>
      </c>
      <c r="AN12" s="236">
        <v>164</v>
      </c>
      <c r="AO12" s="236">
        <v>165</v>
      </c>
      <c r="AP12" s="236">
        <v>166</v>
      </c>
      <c r="AQ12" s="236">
        <v>167</v>
      </c>
      <c r="AR12" s="236">
        <v>168</v>
      </c>
      <c r="AS12" s="236">
        <v>169</v>
      </c>
      <c r="AT12" s="236">
        <v>170</v>
      </c>
      <c r="AU12" s="236">
        <v>171</v>
      </c>
      <c r="AV12" s="236">
        <v>172</v>
      </c>
      <c r="AW12" s="236">
        <v>173</v>
      </c>
      <c r="AX12" s="236">
        <v>174</v>
      </c>
      <c r="AY12" s="236">
        <v>175</v>
      </c>
      <c r="AZ12" s="236">
        <v>176</v>
      </c>
      <c r="BA12" s="236">
        <v>177</v>
      </c>
      <c r="BB12" s="236">
        <v>178</v>
      </c>
      <c r="BC12" s="236">
        <v>179</v>
      </c>
      <c r="BD12" s="236">
        <v>180</v>
      </c>
      <c r="BE12" s="236">
        <v>181</v>
      </c>
      <c r="BF12" s="236">
        <v>182</v>
      </c>
      <c r="BG12" s="236">
        <v>183</v>
      </c>
      <c r="BH12" s="236">
        <v>184</v>
      </c>
      <c r="BI12" s="236">
        <v>185</v>
      </c>
      <c r="BJ12" s="236">
        <v>186</v>
      </c>
      <c r="BK12" s="236">
        <v>187</v>
      </c>
      <c r="BL12" s="236">
        <v>188</v>
      </c>
      <c r="BM12" s="236">
        <v>189</v>
      </c>
      <c r="BN12" s="236">
        <v>190</v>
      </c>
      <c r="BO12" s="236">
        <v>191</v>
      </c>
      <c r="BP12" s="236">
        <v>192</v>
      </c>
      <c r="BQ12" s="236">
        <v>193</v>
      </c>
      <c r="BR12" s="236">
        <v>194</v>
      </c>
      <c r="BS12" s="236">
        <v>195</v>
      </c>
      <c r="BT12" s="236">
        <v>196</v>
      </c>
      <c r="BU12" s="236">
        <v>197</v>
      </c>
      <c r="BV12" s="236">
        <v>198</v>
      </c>
      <c r="BW12" s="236">
        <v>199</v>
      </c>
      <c r="BX12" s="236">
        <v>200</v>
      </c>
    </row>
    <row r="13" spans="2:76" x14ac:dyDescent="0.2">
      <c r="B13" s="230" t="s">
        <v>21</v>
      </c>
      <c r="C13" s="231">
        <f>C4-1</f>
        <v>176</v>
      </c>
      <c r="D13" s="231">
        <f>C4+7</f>
        <v>184</v>
      </c>
      <c r="F13" s="236">
        <v>130</v>
      </c>
      <c r="G13" s="236">
        <v>131</v>
      </c>
      <c r="H13" s="236">
        <v>132</v>
      </c>
      <c r="I13" s="236">
        <v>133</v>
      </c>
      <c r="J13" s="236">
        <v>134</v>
      </c>
      <c r="K13" s="236">
        <v>135</v>
      </c>
      <c r="L13" s="236">
        <v>136</v>
      </c>
      <c r="M13" s="236">
        <v>137</v>
      </c>
      <c r="N13" s="236">
        <v>138</v>
      </c>
      <c r="O13" s="236">
        <v>139</v>
      </c>
      <c r="P13" s="236">
        <v>140</v>
      </c>
      <c r="Q13" s="236">
        <v>141</v>
      </c>
      <c r="R13" s="236">
        <v>142</v>
      </c>
      <c r="S13" s="236">
        <v>143</v>
      </c>
      <c r="T13" s="236">
        <v>144</v>
      </c>
      <c r="U13" s="236">
        <v>145</v>
      </c>
      <c r="V13" s="236">
        <v>146</v>
      </c>
      <c r="W13" s="236">
        <v>147</v>
      </c>
      <c r="X13" s="236">
        <v>148</v>
      </c>
      <c r="Y13" s="236">
        <v>149</v>
      </c>
      <c r="Z13" s="236">
        <v>150</v>
      </c>
      <c r="AA13" s="236">
        <v>151</v>
      </c>
      <c r="AB13" s="236">
        <v>152</v>
      </c>
      <c r="AC13" s="236">
        <v>153</v>
      </c>
      <c r="AD13" s="236">
        <v>154</v>
      </c>
      <c r="AE13" s="236">
        <v>155</v>
      </c>
      <c r="AF13" s="236">
        <v>156</v>
      </c>
      <c r="AG13" s="236">
        <v>157</v>
      </c>
      <c r="AH13" s="236">
        <v>158</v>
      </c>
      <c r="AI13" s="236">
        <v>159</v>
      </c>
      <c r="AJ13" s="236">
        <v>160</v>
      </c>
      <c r="AK13" s="236">
        <v>161</v>
      </c>
      <c r="AL13" s="236">
        <v>162</v>
      </c>
      <c r="AM13" s="236">
        <v>163</v>
      </c>
      <c r="AN13" s="236">
        <v>164</v>
      </c>
      <c r="AO13" s="236">
        <v>165</v>
      </c>
      <c r="AP13" s="236">
        <v>166</v>
      </c>
      <c r="AQ13" s="236">
        <v>167</v>
      </c>
      <c r="AR13" s="236">
        <v>168</v>
      </c>
      <c r="AS13" s="236">
        <v>169</v>
      </c>
      <c r="AT13" s="236">
        <v>170</v>
      </c>
      <c r="AU13" s="236">
        <v>171</v>
      </c>
      <c r="AV13" s="236">
        <v>172</v>
      </c>
      <c r="AW13" s="236">
        <v>173</v>
      </c>
      <c r="AX13" s="236">
        <v>174</v>
      </c>
      <c r="AY13" s="236">
        <v>175</v>
      </c>
      <c r="AZ13" s="236">
        <v>176</v>
      </c>
      <c r="BA13" s="236">
        <v>177</v>
      </c>
      <c r="BB13" s="236">
        <v>178</v>
      </c>
      <c r="BC13" s="236">
        <v>179</v>
      </c>
      <c r="BD13" s="236">
        <v>180</v>
      </c>
      <c r="BE13" s="236">
        <v>181</v>
      </c>
      <c r="BF13" s="236">
        <v>182</v>
      </c>
      <c r="BG13" s="236">
        <v>183</v>
      </c>
      <c r="BH13" s="236">
        <v>184</v>
      </c>
      <c r="BI13" s="236">
        <v>185</v>
      </c>
      <c r="BJ13" s="236">
        <v>186</v>
      </c>
      <c r="BK13" s="236">
        <v>187</v>
      </c>
      <c r="BL13" s="236">
        <v>188</v>
      </c>
      <c r="BM13" s="236">
        <v>189</v>
      </c>
      <c r="BN13" s="236">
        <v>190</v>
      </c>
      <c r="BO13" s="236">
        <v>191</v>
      </c>
      <c r="BP13" s="236">
        <v>192</v>
      </c>
      <c r="BQ13" s="236">
        <v>193</v>
      </c>
      <c r="BR13" s="236">
        <v>194</v>
      </c>
      <c r="BS13" s="236">
        <v>195</v>
      </c>
      <c r="BT13" s="236">
        <v>196</v>
      </c>
      <c r="BU13" s="236">
        <v>197</v>
      </c>
      <c r="BV13" s="236">
        <v>198</v>
      </c>
      <c r="BW13" s="236">
        <v>199</v>
      </c>
      <c r="BX13" s="236">
        <v>200</v>
      </c>
    </row>
    <row r="14" spans="2:76" x14ac:dyDescent="0.2">
      <c r="B14" s="232" t="s">
        <v>22</v>
      </c>
      <c r="C14" s="233">
        <f>C4+5</f>
        <v>182</v>
      </c>
      <c r="D14" s="233"/>
      <c r="F14" s="236">
        <v>130</v>
      </c>
      <c r="G14" s="236">
        <v>131</v>
      </c>
      <c r="H14" s="236">
        <v>132</v>
      </c>
      <c r="I14" s="236">
        <v>133</v>
      </c>
      <c r="J14" s="236">
        <v>134</v>
      </c>
      <c r="K14" s="236">
        <v>135</v>
      </c>
      <c r="L14" s="236">
        <v>136</v>
      </c>
      <c r="M14" s="236">
        <v>137</v>
      </c>
      <c r="N14" s="236">
        <v>138</v>
      </c>
      <c r="O14" s="236">
        <v>139</v>
      </c>
      <c r="P14" s="236">
        <v>140</v>
      </c>
      <c r="Q14" s="236">
        <v>141</v>
      </c>
      <c r="R14" s="236">
        <v>142</v>
      </c>
      <c r="S14" s="236">
        <v>143</v>
      </c>
      <c r="T14" s="236">
        <v>144</v>
      </c>
      <c r="U14" s="236">
        <v>145</v>
      </c>
      <c r="V14" s="236">
        <v>146</v>
      </c>
      <c r="W14" s="236">
        <v>147</v>
      </c>
      <c r="X14" s="236">
        <v>148</v>
      </c>
      <c r="Y14" s="236">
        <v>149</v>
      </c>
      <c r="Z14" s="236">
        <v>150</v>
      </c>
      <c r="AA14" s="236">
        <v>151</v>
      </c>
      <c r="AB14" s="236">
        <v>152</v>
      </c>
      <c r="AC14" s="236">
        <v>153</v>
      </c>
      <c r="AD14" s="236">
        <v>154</v>
      </c>
      <c r="AE14" s="236">
        <v>155</v>
      </c>
      <c r="AF14" s="236">
        <v>156</v>
      </c>
      <c r="AG14" s="236">
        <v>157</v>
      </c>
      <c r="AH14" s="236">
        <v>158</v>
      </c>
      <c r="AI14" s="236">
        <v>159</v>
      </c>
      <c r="AJ14" s="236">
        <v>160</v>
      </c>
      <c r="AK14" s="236">
        <v>161</v>
      </c>
      <c r="AL14" s="236">
        <v>162</v>
      </c>
      <c r="AM14" s="236">
        <v>163</v>
      </c>
      <c r="AN14" s="236">
        <v>164</v>
      </c>
      <c r="AO14" s="236">
        <v>165</v>
      </c>
      <c r="AP14" s="236">
        <v>166</v>
      </c>
      <c r="AQ14" s="236">
        <v>167</v>
      </c>
      <c r="AR14" s="236">
        <v>168</v>
      </c>
      <c r="AS14" s="236">
        <v>169</v>
      </c>
      <c r="AT14" s="236">
        <v>170</v>
      </c>
      <c r="AU14" s="236">
        <v>171</v>
      </c>
      <c r="AV14" s="236">
        <v>172</v>
      </c>
      <c r="AW14" s="236">
        <v>173</v>
      </c>
      <c r="AX14" s="236">
        <v>174</v>
      </c>
      <c r="AY14" s="236">
        <v>175</v>
      </c>
      <c r="AZ14" s="236">
        <v>176</v>
      </c>
      <c r="BA14" s="236">
        <v>177</v>
      </c>
      <c r="BB14" s="236">
        <v>178</v>
      </c>
      <c r="BC14" s="236">
        <v>179</v>
      </c>
      <c r="BD14" s="236">
        <v>180</v>
      </c>
      <c r="BE14" s="236">
        <v>181</v>
      </c>
      <c r="BF14" s="236">
        <v>182</v>
      </c>
      <c r="BG14" s="236">
        <v>183</v>
      </c>
      <c r="BH14" s="236">
        <v>184</v>
      </c>
      <c r="BI14" s="236">
        <v>185</v>
      </c>
      <c r="BJ14" s="236">
        <v>186</v>
      </c>
      <c r="BK14" s="236">
        <v>187</v>
      </c>
      <c r="BL14" s="236">
        <v>188</v>
      </c>
      <c r="BM14" s="236">
        <v>189</v>
      </c>
      <c r="BN14" s="236">
        <v>190</v>
      </c>
      <c r="BO14" s="236">
        <v>191</v>
      </c>
      <c r="BP14" s="236">
        <v>192</v>
      </c>
      <c r="BQ14" s="236">
        <v>193</v>
      </c>
      <c r="BR14" s="236">
        <v>194</v>
      </c>
      <c r="BS14" s="236">
        <v>195</v>
      </c>
      <c r="BT14" s="236">
        <v>196</v>
      </c>
      <c r="BU14" s="236">
        <v>197</v>
      </c>
      <c r="BV14" s="236">
        <v>198</v>
      </c>
      <c r="BW14" s="236">
        <v>199</v>
      </c>
      <c r="BX14" s="236">
        <v>200</v>
      </c>
    </row>
    <row r="15" spans="2:76" ht="12.75" customHeight="1" x14ac:dyDescent="0.2">
      <c r="C15" s="220"/>
      <c r="D15" s="220"/>
      <c r="F15" s="430" t="s">
        <v>185</v>
      </c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234">
        <v>141</v>
      </c>
      <c r="R15" s="234">
        <v>142</v>
      </c>
      <c r="S15" s="234">
        <v>143</v>
      </c>
      <c r="T15" s="234">
        <v>144</v>
      </c>
      <c r="U15" s="234">
        <v>145</v>
      </c>
      <c r="V15" s="234">
        <v>146</v>
      </c>
      <c r="W15" s="234">
        <v>147</v>
      </c>
      <c r="X15" s="234">
        <v>148</v>
      </c>
      <c r="Y15" s="234">
        <v>149</v>
      </c>
      <c r="Z15" s="234">
        <v>150</v>
      </c>
      <c r="AA15" s="234">
        <v>151</v>
      </c>
      <c r="AB15" s="234">
        <v>152</v>
      </c>
      <c r="AC15" s="234">
        <v>153</v>
      </c>
      <c r="AD15" s="234">
        <v>154</v>
      </c>
      <c r="AE15" s="234">
        <v>155</v>
      </c>
      <c r="AF15" s="234">
        <v>156</v>
      </c>
      <c r="AG15" s="234">
        <v>157</v>
      </c>
      <c r="AH15" s="234">
        <v>158</v>
      </c>
      <c r="AI15" s="234">
        <v>159</v>
      </c>
      <c r="AJ15" s="234">
        <v>160</v>
      </c>
      <c r="AK15" s="234">
        <v>161</v>
      </c>
      <c r="AL15" s="234">
        <v>162</v>
      </c>
      <c r="AM15" s="234">
        <v>163</v>
      </c>
      <c r="AN15" s="234">
        <v>164</v>
      </c>
      <c r="AO15" s="234">
        <v>165</v>
      </c>
      <c r="AP15" s="234">
        <v>166</v>
      </c>
      <c r="AQ15" s="234">
        <v>167</v>
      </c>
      <c r="AR15" s="234">
        <v>168</v>
      </c>
      <c r="AS15" s="234">
        <v>169</v>
      </c>
      <c r="AT15" s="234">
        <v>170</v>
      </c>
      <c r="AU15" s="234">
        <v>171</v>
      </c>
      <c r="AV15" s="234">
        <v>172</v>
      </c>
      <c r="AW15" s="234">
        <v>173</v>
      </c>
      <c r="AX15" s="234">
        <v>174</v>
      </c>
      <c r="AY15" s="234">
        <v>175</v>
      </c>
      <c r="AZ15" s="234">
        <v>176</v>
      </c>
      <c r="BA15" s="234">
        <v>177</v>
      </c>
      <c r="BB15" s="234">
        <v>178</v>
      </c>
      <c r="BC15" s="234">
        <v>179</v>
      </c>
      <c r="BD15" s="234">
        <v>180</v>
      </c>
      <c r="BE15" s="234">
        <v>181</v>
      </c>
      <c r="BF15" s="234">
        <v>182</v>
      </c>
      <c r="BG15" s="234">
        <v>183</v>
      </c>
      <c r="BH15" s="234">
        <v>184</v>
      </c>
      <c r="BI15" s="234">
        <v>185</v>
      </c>
      <c r="BJ15" s="234">
        <v>186</v>
      </c>
      <c r="BK15" s="234">
        <v>187</v>
      </c>
      <c r="BL15" s="234">
        <v>188</v>
      </c>
      <c r="BM15" s="234">
        <v>189</v>
      </c>
      <c r="BN15" s="234">
        <v>190</v>
      </c>
      <c r="BO15" s="234">
        <v>191</v>
      </c>
      <c r="BP15" s="234">
        <v>192</v>
      </c>
      <c r="BQ15" s="234">
        <v>193</v>
      </c>
      <c r="BR15" s="234">
        <v>194</v>
      </c>
      <c r="BS15" s="234">
        <v>195</v>
      </c>
      <c r="BT15" s="234">
        <v>196</v>
      </c>
      <c r="BU15" s="234">
        <v>197</v>
      </c>
      <c r="BV15" s="234">
        <v>198</v>
      </c>
      <c r="BW15" s="234">
        <v>199</v>
      </c>
      <c r="BX15" s="234">
        <v>200</v>
      </c>
    </row>
  </sheetData>
  <sheetProtection sheet="1" objects="1" scenarios="1"/>
  <mergeCells count="7">
    <mergeCell ref="E4:J4"/>
    <mergeCell ref="B2:C2"/>
    <mergeCell ref="B8:D8"/>
    <mergeCell ref="BN7:BX7"/>
    <mergeCell ref="F15:P15"/>
    <mergeCell ref="E2:J2"/>
    <mergeCell ref="E3:J3"/>
  </mergeCells>
  <conditionalFormatting sqref="F9:BX9">
    <cfRule type="cellIs" dxfId="10" priority="15" operator="lessThanOrEqual">
      <formula>$D$9</formula>
    </cfRule>
  </conditionalFormatting>
  <conditionalFormatting sqref="F10:BX10">
    <cfRule type="cellIs" dxfId="9" priority="14" operator="between">
      <formula>$C$10-1</formula>
      <formula>$D$10+1</formula>
    </cfRule>
  </conditionalFormatting>
  <conditionalFormatting sqref="F11:BX11">
    <cfRule type="cellIs" dxfId="8" priority="13" operator="between">
      <formula>$C$11-1</formula>
      <formula>$D$11+1</formula>
    </cfRule>
  </conditionalFormatting>
  <conditionalFormatting sqref="F12:BX12">
    <cfRule type="cellIs" dxfId="7" priority="12" operator="between">
      <formula>$C$12</formula>
      <formula>$D$12</formula>
    </cfRule>
  </conditionalFormatting>
  <conditionalFormatting sqref="F8:BX8">
    <cfRule type="cellIs" dxfId="6" priority="7" operator="equal">
      <formula>$C$5</formula>
    </cfRule>
    <cfRule type="cellIs" dxfId="5" priority="10" operator="equal">
      <formula>$C$4</formula>
    </cfRule>
    <cfRule type="cellIs" dxfId="4" priority="11" operator="equal">
      <formula>$C$3</formula>
    </cfRule>
  </conditionalFormatting>
  <conditionalFormatting sqref="F13:BX13">
    <cfRule type="cellIs" dxfId="3" priority="9" operator="between">
      <formula>$C$13</formula>
      <formula>$D$13</formula>
    </cfRule>
  </conditionalFormatting>
  <conditionalFormatting sqref="F14:BX14">
    <cfRule type="cellIs" dxfId="2" priority="8" operator="between">
      <formula>$C$14</formula>
      <formula>$C$5</formula>
    </cfRule>
  </conditionalFormatting>
  <conditionalFormatting sqref="F7:BN7">
    <cfRule type="cellIs" dxfId="1" priority="2" operator="between">
      <formula>$C$10</formula>
      <formula>$C$4-1</formula>
    </cfRule>
  </conditionalFormatting>
  <conditionalFormatting sqref="F15 Q15:BX15">
    <cfRule type="cellIs" dxfId="0" priority="1" operator="between">
      <formula>$C$4</formula>
      <formula>$C$5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1:W56"/>
  <sheetViews>
    <sheetView showGridLines="0" showRowColHeaders="0" workbookViewId="0">
      <selection activeCell="F1" sqref="F1"/>
    </sheetView>
  </sheetViews>
  <sheetFormatPr defaultRowHeight="12.75" x14ac:dyDescent="0.2"/>
  <cols>
    <col min="1" max="1" width="3.42578125" customWidth="1"/>
    <col min="2" max="2" width="7.7109375" style="13" customWidth="1"/>
    <col min="3" max="3" width="6.140625" style="116" customWidth="1"/>
    <col min="4" max="4" width="6.5703125" style="116" customWidth="1"/>
    <col min="5" max="5" width="5.7109375" style="121" customWidth="1"/>
    <col min="6" max="7" width="10.7109375" style="116" customWidth="1"/>
    <col min="8" max="8" width="9.140625" style="121"/>
    <col min="9" max="9" width="9.140625" style="119"/>
    <col min="11" max="11" width="9.140625" style="116"/>
    <col min="12" max="12" width="31.140625" style="116" customWidth="1"/>
    <col min="13" max="13" width="17.7109375" style="116" customWidth="1"/>
    <col min="14" max="23" width="9.140625" style="116"/>
  </cols>
  <sheetData>
    <row r="1" spans="2:23" ht="8.25" customHeight="1" x14ac:dyDescent="0.2"/>
    <row r="2" spans="2:23" s="124" customFormat="1" ht="18" customHeight="1" x14ac:dyDescent="0.2">
      <c r="B2" s="443" t="s">
        <v>105</v>
      </c>
      <c r="C2" s="443" t="s">
        <v>106</v>
      </c>
      <c r="D2" s="443" t="s">
        <v>107</v>
      </c>
      <c r="E2" s="451" t="s">
        <v>110</v>
      </c>
      <c r="F2" s="443" t="s">
        <v>108</v>
      </c>
      <c r="G2" s="443" t="s">
        <v>109</v>
      </c>
      <c r="H2" s="237" t="s">
        <v>149</v>
      </c>
      <c r="I2" s="237" t="s">
        <v>148</v>
      </c>
      <c r="K2" s="123"/>
      <c r="L2" s="447" t="s">
        <v>129</v>
      </c>
      <c r="M2" s="448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2:23" s="124" customFormat="1" ht="14.25" customHeight="1" x14ac:dyDescent="0.2">
      <c r="B3" s="444"/>
      <c r="C3" s="444"/>
      <c r="D3" s="453"/>
      <c r="E3" s="452"/>
      <c r="F3" s="453"/>
      <c r="G3" s="453"/>
      <c r="H3" s="237">
        <f>SUM(H4:H52)</f>
        <v>351</v>
      </c>
      <c r="I3" s="238">
        <f>SUM(I4:I52)</f>
        <v>332</v>
      </c>
      <c r="K3" s="123"/>
      <c r="L3" s="322" t="s">
        <v>207</v>
      </c>
      <c r="M3" s="324">
        <v>320</v>
      </c>
      <c r="N3" s="449" t="s">
        <v>208</v>
      </c>
      <c r="O3" s="450"/>
      <c r="P3" s="323">
        <f>M3*1.15</f>
        <v>368</v>
      </c>
      <c r="Q3" s="123"/>
      <c r="R3" s="123"/>
      <c r="S3" s="123"/>
      <c r="T3" s="123"/>
      <c r="U3" s="123"/>
      <c r="V3" s="123"/>
      <c r="W3" s="123"/>
    </row>
    <row r="4" spans="2:23" s="115" customFormat="1" ht="6.75" customHeight="1" x14ac:dyDescent="0.15">
      <c r="B4" s="437">
        <v>1</v>
      </c>
      <c r="C4" s="257">
        <v>1</v>
      </c>
      <c r="D4" s="329">
        <v>41946</v>
      </c>
      <c r="E4" s="330">
        <v>4</v>
      </c>
      <c r="F4" s="331"/>
      <c r="G4" s="331"/>
      <c r="H4" s="439">
        <f>E4+E5+E6+E7</f>
        <v>16</v>
      </c>
      <c r="I4" s="438">
        <v>20</v>
      </c>
      <c r="K4" s="117"/>
      <c r="L4" s="440" t="s">
        <v>187</v>
      </c>
      <c r="M4" s="454">
        <v>360</v>
      </c>
      <c r="N4" s="117"/>
      <c r="O4" s="117"/>
      <c r="P4" s="117"/>
      <c r="Q4" s="117"/>
      <c r="R4" s="117"/>
      <c r="S4" s="117"/>
      <c r="T4" s="117"/>
      <c r="U4" s="117"/>
      <c r="V4" s="117"/>
      <c r="W4" s="117"/>
    </row>
    <row r="5" spans="2:23" s="115" customFormat="1" ht="6.75" customHeight="1" x14ac:dyDescent="0.15">
      <c r="B5" s="437"/>
      <c r="C5" s="257">
        <v>2</v>
      </c>
      <c r="D5" s="329">
        <v>41953</v>
      </c>
      <c r="E5" s="330">
        <v>4</v>
      </c>
      <c r="F5" s="331"/>
      <c r="G5" s="331"/>
      <c r="H5" s="439"/>
      <c r="I5" s="438"/>
      <c r="K5" s="117"/>
      <c r="L5" s="440"/>
      <c r="M5" s="454"/>
      <c r="N5" s="117"/>
      <c r="O5" s="117"/>
      <c r="P5" s="117"/>
      <c r="Q5" s="117"/>
      <c r="R5" s="117"/>
      <c r="S5" s="117"/>
      <c r="T5" s="117"/>
      <c r="U5" s="117"/>
      <c r="V5" s="117"/>
      <c r="W5" s="117"/>
    </row>
    <row r="6" spans="2:23" s="115" customFormat="1" ht="6.75" customHeight="1" x14ac:dyDescent="0.15">
      <c r="B6" s="437"/>
      <c r="C6" s="257">
        <v>3</v>
      </c>
      <c r="D6" s="329">
        <v>41960</v>
      </c>
      <c r="E6" s="330">
        <v>4</v>
      </c>
      <c r="F6" s="331"/>
      <c r="G6" s="331"/>
      <c r="H6" s="439"/>
      <c r="I6" s="438"/>
      <c r="K6" s="117"/>
      <c r="L6" s="441" t="s">
        <v>188</v>
      </c>
      <c r="M6" s="455">
        <f>M4/12</f>
        <v>30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</row>
    <row r="7" spans="2:23" s="115" customFormat="1" ht="6.75" customHeight="1" x14ac:dyDescent="0.15">
      <c r="B7" s="437"/>
      <c r="C7" s="257">
        <v>4</v>
      </c>
      <c r="D7" s="329">
        <v>41967</v>
      </c>
      <c r="E7" s="330">
        <v>4</v>
      </c>
      <c r="F7" s="331" t="s">
        <v>111</v>
      </c>
      <c r="G7" s="331"/>
      <c r="H7" s="439"/>
      <c r="I7" s="438"/>
      <c r="K7" s="117"/>
      <c r="L7" s="441"/>
      <c r="M7" s="456"/>
      <c r="N7" s="117"/>
      <c r="O7" s="117"/>
      <c r="P7" s="117"/>
      <c r="Q7" s="117"/>
      <c r="R7" s="117"/>
      <c r="S7" s="117"/>
      <c r="T7" s="117"/>
      <c r="U7" s="117"/>
      <c r="V7" s="117"/>
      <c r="W7" s="117"/>
    </row>
    <row r="8" spans="2:23" s="115" customFormat="1" ht="6.75" customHeight="1" x14ac:dyDescent="0.15">
      <c r="B8" s="437">
        <v>2</v>
      </c>
      <c r="C8" s="257">
        <v>1</v>
      </c>
      <c r="D8" s="329">
        <v>41974</v>
      </c>
      <c r="E8" s="330">
        <v>6</v>
      </c>
      <c r="F8" s="331"/>
      <c r="G8" s="331"/>
      <c r="H8" s="439">
        <f>E8+E9+E10+E11</f>
        <v>27</v>
      </c>
      <c r="I8" s="438">
        <v>24</v>
      </c>
      <c r="K8" s="117"/>
      <c r="L8" s="441" t="s">
        <v>189</v>
      </c>
      <c r="M8" s="456">
        <f>M4/48</f>
        <v>7.5</v>
      </c>
      <c r="N8" s="457"/>
      <c r="O8" s="446"/>
      <c r="P8" s="446"/>
      <c r="Q8" s="446"/>
      <c r="R8" s="117"/>
      <c r="S8" s="117"/>
      <c r="T8" s="117"/>
      <c r="U8" s="117"/>
      <c r="V8" s="117"/>
      <c r="W8" s="117"/>
    </row>
    <row r="9" spans="2:23" s="115" customFormat="1" ht="6.75" customHeight="1" x14ac:dyDescent="0.15">
      <c r="B9" s="437"/>
      <c r="C9" s="257">
        <v>2</v>
      </c>
      <c r="D9" s="329">
        <v>41981</v>
      </c>
      <c r="E9" s="330">
        <v>7</v>
      </c>
      <c r="F9" s="331"/>
      <c r="G9" s="331"/>
      <c r="H9" s="439"/>
      <c r="I9" s="438"/>
      <c r="K9" s="117"/>
      <c r="L9" s="441"/>
      <c r="M9" s="456"/>
      <c r="N9" s="457"/>
      <c r="O9" s="446"/>
      <c r="P9" s="446"/>
      <c r="Q9" s="446"/>
      <c r="R9" s="117"/>
      <c r="S9" s="117"/>
      <c r="T9" s="117"/>
      <c r="U9" s="117"/>
      <c r="V9" s="117"/>
      <c r="W9" s="117"/>
    </row>
    <row r="10" spans="2:23" s="115" customFormat="1" ht="6.75" customHeight="1" x14ac:dyDescent="0.15">
      <c r="B10" s="437"/>
      <c r="C10" s="257">
        <v>3</v>
      </c>
      <c r="D10" s="329">
        <v>41988</v>
      </c>
      <c r="E10" s="330">
        <v>8</v>
      </c>
      <c r="F10" s="331"/>
      <c r="G10" s="331"/>
      <c r="H10" s="439"/>
      <c r="I10" s="438"/>
      <c r="K10" s="117"/>
      <c r="L10" s="442"/>
      <c r="N10" s="445"/>
      <c r="O10" s="445"/>
      <c r="P10" s="445"/>
      <c r="Q10" s="445"/>
      <c r="R10" s="117"/>
      <c r="S10" s="117"/>
      <c r="T10" s="117"/>
      <c r="U10" s="117"/>
      <c r="V10" s="117"/>
      <c r="W10" s="117"/>
    </row>
    <row r="11" spans="2:23" s="115" customFormat="1" ht="6.75" customHeight="1" x14ac:dyDescent="0.15">
      <c r="B11" s="437"/>
      <c r="C11" s="257">
        <v>4</v>
      </c>
      <c r="D11" s="329">
        <v>41995</v>
      </c>
      <c r="E11" s="330">
        <v>6</v>
      </c>
      <c r="F11" s="331"/>
      <c r="G11" s="331"/>
      <c r="H11" s="439"/>
      <c r="I11" s="438"/>
      <c r="K11" s="117"/>
      <c r="L11" s="442"/>
      <c r="N11" s="445"/>
      <c r="O11" s="445"/>
      <c r="P11" s="445"/>
      <c r="Q11" s="445"/>
      <c r="R11" s="117"/>
      <c r="S11" s="117"/>
      <c r="T11" s="117"/>
      <c r="U11" s="117"/>
      <c r="V11" s="117"/>
      <c r="W11" s="117"/>
    </row>
    <row r="12" spans="2:23" s="115" customFormat="1" ht="6.75" customHeight="1" x14ac:dyDescent="0.15">
      <c r="B12" s="437">
        <v>3</v>
      </c>
      <c r="C12" s="257">
        <v>1</v>
      </c>
      <c r="D12" s="329">
        <v>42002</v>
      </c>
      <c r="E12" s="330">
        <v>7</v>
      </c>
      <c r="F12" s="331"/>
      <c r="G12" s="331"/>
      <c r="H12" s="439">
        <f>E12+E13+E14+E15</f>
        <v>29</v>
      </c>
      <c r="I12" s="438">
        <v>28</v>
      </c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</row>
    <row r="13" spans="2:23" s="115" customFormat="1" ht="6.75" customHeight="1" x14ac:dyDescent="0.15">
      <c r="B13" s="437"/>
      <c r="C13" s="257">
        <v>2</v>
      </c>
      <c r="D13" s="329">
        <v>42009</v>
      </c>
      <c r="E13" s="330">
        <v>8</v>
      </c>
      <c r="F13" s="331"/>
      <c r="G13" s="331"/>
      <c r="H13" s="439"/>
      <c r="I13" s="438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</row>
    <row r="14" spans="2:23" s="115" customFormat="1" ht="6.75" customHeight="1" x14ac:dyDescent="0.15">
      <c r="B14" s="437"/>
      <c r="C14" s="257">
        <v>3</v>
      </c>
      <c r="D14" s="329">
        <v>42016</v>
      </c>
      <c r="E14" s="330">
        <v>6</v>
      </c>
      <c r="F14" s="331" t="s">
        <v>112</v>
      </c>
      <c r="G14" s="331"/>
      <c r="H14" s="439"/>
      <c r="I14" s="438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  <row r="15" spans="2:23" s="115" customFormat="1" ht="6.75" customHeight="1" x14ac:dyDescent="0.15">
      <c r="B15" s="437"/>
      <c r="C15" s="257">
        <v>4</v>
      </c>
      <c r="D15" s="329">
        <v>42023</v>
      </c>
      <c r="E15" s="330">
        <v>8</v>
      </c>
      <c r="F15" s="331"/>
      <c r="G15" s="331"/>
      <c r="H15" s="439"/>
      <c r="I15" s="438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2:23" s="115" customFormat="1" ht="6.75" customHeight="1" x14ac:dyDescent="0.15">
      <c r="B16" s="437">
        <v>4</v>
      </c>
      <c r="C16" s="257">
        <v>1</v>
      </c>
      <c r="D16" s="329">
        <v>42030</v>
      </c>
      <c r="E16" s="330">
        <v>9</v>
      </c>
      <c r="F16" s="331"/>
      <c r="G16" s="331"/>
      <c r="H16" s="439">
        <f>E16+E17+E18+E19</f>
        <v>32</v>
      </c>
      <c r="I16" s="438">
        <v>32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</row>
    <row r="17" spans="2:23" s="115" customFormat="1" ht="6.75" customHeight="1" x14ac:dyDescent="0.15">
      <c r="B17" s="437"/>
      <c r="C17" s="257">
        <v>2</v>
      </c>
      <c r="D17" s="329">
        <v>42037</v>
      </c>
      <c r="E17" s="330">
        <v>5</v>
      </c>
      <c r="F17" s="331"/>
      <c r="G17" s="331"/>
      <c r="H17" s="439"/>
      <c r="I17" s="438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</row>
    <row r="18" spans="2:23" s="115" customFormat="1" ht="6.75" customHeight="1" x14ac:dyDescent="0.15">
      <c r="B18" s="437"/>
      <c r="C18" s="257">
        <v>3</v>
      </c>
      <c r="D18" s="329">
        <v>42044</v>
      </c>
      <c r="E18" s="330">
        <v>12</v>
      </c>
      <c r="F18" s="331" t="s">
        <v>113</v>
      </c>
      <c r="G18" s="331"/>
      <c r="H18" s="439"/>
      <c r="I18" s="438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</row>
    <row r="19" spans="2:23" s="115" customFormat="1" ht="6.75" customHeight="1" x14ac:dyDescent="0.15">
      <c r="B19" s="437"/>
      <c r="C19" s="257">
        <v>4</v>
      </c>
      <c r="D19" s="329">
        <v>42051</v>
      </c>
      <c r="E19" s="330">
        <v>6</v>
      </c>
      <c r="F19" s="331"/>
      <c r="G19" s="331"/>
      <c r="H19" s="439"/>
      <c r="I19" s="438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2:23" s="115" customFormat="1" ht="6.75" customHeight="1" x14ac:dyDescent="0.15">
      <c r="B20" s="437">
        <v>5</v>
      </c>
      <c r="C20" s="257">
        <v>1</v>
      </c>
      <c r="D20" s="329">
        <v>42058</v>
      </c>
      <c r="E20" s="330">
        <v>7</v>
      </c>
      <c r="F20" s="331" t="s">
        <v>112</v>
      </c>
      <c r="G20" s="331"/>
      <c r="H20" s="439">
        <f>E20+E21+E22+E23</f>
        <v>34</v>
      </c>
      <c r="I20" s="438">
        <v>28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</row>
    <row r="21" spans="2:23" s="115" customFormat="1" ht="6.75" customHeight="1" x14ac:dyDescent="0.15">
      <c r="B21" s="437"/>
      <c r="C21" s="257">
        <v>2</v>
      </c>
      <c r="D21" s="329">
        <v>42065</v>
      </c>
      <c r="E21" s="330">
        <v>9</v>
      </c>
      <c r="F21" s="331"/>
      <c r="G21" s="331"/>
      <c r="H21" s="439"/>
      <c r="I21" s="438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</row>
    <row r="22" spans="2:23" s="115" customFormat="1" ht="6.75" customHeight="1" x14ac:dyDescent="0.15">
      <c r="B22" s="437"/>
      <c r="C22" s="257">
        <v>3</v>
      </c>
      <c r="D22" s="329">
        <v>42072</v>
      </c>
      <c r="E22" s="330">
        <v>10</v>
      </c>
      <c r="F22" s="331"/>
      <c r="G22" s="331"/>
      <c r="H22" s="439"/>
      <c r="I22" s="438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</row>
    <row r="23" spans="2:23" s="115" customFormat="1" ht="6.75" customHeight="1" x14ac:dyDescent="0.15">
      <c r="B23" s="437"/>
      <c r="C23" s="257">
        <v>4</v>
      </c>
      <c r="D23" s="329">
        <v>42079</v>
      </c>
      <c r="E23" s="330">
        <v>8</v>
      </c>
      <c r="F23" s="331" t="s">
        <v>114</v>
      </c>
      <c r="G23" s="331"/>
      <c r="H23" s="439"/>
      <c r="I23" s="438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</row>
    <row r="24" spans="2:23" s="115" customFormat="1" ht="6.75" customHeight="1" x14ac:dyDescent="0.15">
      <c r="B24" s="437">
        <v>6</v>
      </c>
      <c r="C24" s="257">
        <v>1</v>
      </c>
      <c r="D24" s="329">
        <v>42086</v>
      </c>
      <c r="E24" s="330">
        <v>5</v>
      </c>
      <c r="F24" s="331"/>
      <c r="G24" s="331"/>
      <c r="H24" s="439">
        <f>E24+E25+E26+E27</f>
        <v>25</v>
      </c>
      <c r="I24" s="438">
        <v>24</v>
      </c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</row>
    <row r="25" spans="2:23" s="115" customFormat="1" ht="6.75" customHeight="1" x14ac:dyDescent="0.15">
      <c r="B25" s="437"/>
      <c r="C25" s="257">
        <v>2</v>
      </c>
      <c r="D25" s="329">
        <v>42093</v>
      </c>
      <c r="E25" s="330">
        <v>6</v>
      </c>
      <c r="F25" s="331"/>
      <c r="G25" s="331" t="s">
        <v>115</v>
      </c>
      <c r="H25" s="439"/>
      <c r="I25" s="438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</row>
    <row r="26" spans="2:23" s="115" customFormat="1" ht="6.75" customHeight="1" x14ac:dyDescent="0.15">
      <c r="B26" s="437"/>
      <c r="C26" s="257">
        <v>3</v>
      </c>
      <c r="D26" s="329">
        <v>42100</v>
      </c>
      <c r="E26" s="330">
        <v>6</v>
      </c>
      <c r="F26" s="331"/>
      <c r="G26" s="331"/>
      <c r="H26" s="439"/>
      <c r="I26" s="438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</row>
    <row r="27" spans="2:23" s="115" customFormat="1" ht="6.75" customHeight="1" x14ac:dyDescent="0.15">
      <c r="B27" s="437"/>
      <c r="C27" s="257">
        <v>4</v>
      </c>
      <c r="D27" s="329">
        <v>42107</v>
      </c>
      <c r="E27" s="330">
        <v>8</v>
      </c>
      <c r="F27" s="331" t="s">
        <v>112</v>
      </c>
      <c r="G27" s="331"/>
      <c r="H27" s="439"/>
      <c r="I27" s="438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</row>
    <row r="28" spans="2:23" s="115" customFormat="1" ht="6.75" customHeight="1" x14ac:dyDescent="0.15">
      <c r="B28" s="437">
        <v>7</v>
      </c>
      <c r="C28" s="257">
        <v>1</v>
      </c>
      <c r="D28" s="329">
        <v>42114</v>
      </c>
      <c r="E28" s="330">
        <v>10</v>
      </c>
      <c r="F28" s="331"/>
      <c r="G28" s="331"/>
      <c r="H28" s="439">
        <f>E28+E29+E30+E31</f>
        <v>34</v>
      </c>
      <c r="I28" s="438">
        <v>28</v>
      </c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</row>
    <row r="29" spans="2:23" s="115" customFormat="1" ht="6.75" customHeight="1" x14ac:dyDescent="0.15">
      <c r="B29" s="437"/>
      <c r="C29" s="257">
        <v>2</v>
      </c>
      <c r="D29" s="329">
        <v>42121</v>
      </c>
      <c r="E29" s="330">
        <v>6</v>
      </c>
      <c r="F29" s="331" t="s">
        <v>117</v>
      </c>
      <c r="G29" s="331"/>
      <c r="H29" s="439"/>
      <c r="I29" s="438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2:23" s="115" customFormat="1" ht="6.75" customHeight="1" x14ac:dyDescent="0.15">
      <c r="B30" s="437"/>
      <c r="C30" s="257">
        <v>3</v>
      </c>
      <c r="D30" s="329">
        <v>42128</v>
      </c>
      <c r="E30" s="330">
        <v>8</v>
      </c>
      <c r="F30" s="331" t="s">
        <v>117</v>
      </c>
      <c r="G30" s="331" t="s">
        <v>116</v>
      </c>
      <c r="H30" s="439"/>
      <c r="I30" s="438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</row>
    <row r="31" spans="2:23" s="115" customFormat="1" ht="6.75" customHeight="1" x14ac:dyDescent="0.15">
      <c r="B31" s="437"/>
      <c r="C31" s="257">
        <v>4</v>
      </c>
      <c r="D31" s="329">
        <v>42135</v>
      </c>
      <c r="E31" s="330">
        <v>10</v>
      </c>
      <c r="F31" s="331"/>
      <c r="G31" s="331"/>
      <c r="H31" s="439"/>
      <c r="I31" s="438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</row>
    <row r="32" spans="2:23" s="115" customFormat="1" ht="6.75" customHeight="1" x14ac:dyDescent="0.15">
      <c r="B32" s="437">
        <v>8</v>
      </c>
      <c r="C32" s="257">
        <v>1</v>
      </c>
      <c r="D32" s="329">
        <v>42142</v>
      </c>
      <c r="E32" s="330">
        <v>6</v>
      </c>
      <c r="F32" s="331"/>
      <c r="G32" s="331" t="s">
        <v>118</v>
      </c>
      <c r="H32" s="439">
        <f>E32+E33+E34+E35</f>
        <v>24</v>
      </c>
      <c r="I32" s="438">
        <v>32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</row>
    <row r="33" spans="2:23" s="115" customFormat="1" ht="6.75" customHeight="1" x14ac:dyDescent="0.15">
      <c r="B33" s="437"/>
      <c r="C33" s="257">
        <v>2</v>
      </c>
      <c r="D33" s="329">
        <v>42149</v>
      </c>
      <c r="E33" s="330">
        <v>6</v>
      </c>
      <c r="F33" s="331"/>
      <c r="G33" s="331"/>
      <c r="H33" s="439"/>
      <c r="I33" s="438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</row>
    <row r="34" spans="2:23" s="115" customFormat="1" ht="6.75" customHeight="1" x14ac:dyDescent="0.15">
      <c r="B34" s="437"/>
      <c r="C34" s="257">
        <v>3</v>
      </c>
      <c r="D34" s="329">
        <v>42156</v>
      </c>
      <c r="E34" s="330">
        <v>6</v>
      </c>
      <c r="F34" s="331"/>
      <c r="G34" s="331" t="s">
        <v>119</v>
      </c>
      <c r="H34" s="439"/>
      <c r="I34" s="438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</row>
    <row r="35" spans="2:23" s="115" customFormat="1" ht="6.75" customHeight="1" x14ac:dyDescent="0.15">
      <c r="B35" s="437"/>
      <c r="C35" s="257">
        <v>4</v>
      </c>
      <c r="D35" s="329">
        <v>42163</v>
      </c>
      <c r="E35" s="330">
        <v>6</v>
      </c>
      <c r="F35" s="331"/>
      <c r="G35" s="331" t="s">
        <v>120</v>
      </c>
      <c r="H35" s="439"/>
      <c r="I35" s="438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</row>
    <row r="36" spans="2:23" s="115" customFormat="1" ht="6.75" customHeight="1" x14ac:dyDescent="0.15">
      <c r="B36" s="437">
        <v>9</v>
      </c>
      <c r="C36" s="257">
        <v>1</v>
      </c>
      <c r="D36" s="329">
        <v>42170</v>
      </c>
      <c r="E36" s="330">
        <v>6</v>
      </c>
      <c r="F36" s="331"/>
      <c r="G36" s="331" t="s">
        <v>121</v>
      </c>
      <c r="H36" s="439">
        <f>E36+E37+E38+E39</f>
        <v>32</v>
      </c>
      <c r="I36" s="438">
        <v>24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</row>
    <row r="37" spans="2:23" s="115" customFormat="1" ht="6.75" customHeight="1" x14ac:dyDescent="0.15">
      <c r="B37" s="437"/>
      <c r="C37" s="257">
        <v>2</v>
      </c>
      <c r="D37" s="329">
        <v>42177</v>
      </c>
      <c r="E37" s="330">
        <v>6</v>
      </c>
      <c r="F37" s="331"/>
      <c r="G37" s="331" t="s">
        <v>122</v>
      </c>
      <c r="H37" s="439"/>
      <c r="I37" s="438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</row>
    <row r="38" spans="2:23" s="115" customFormat="1" ht="6.75" customHeight="1" x14ac:dyDescent="0.15">
      <c r="B38" s="437"/>
      <c r="C38" s="257">
        <v>3</v>
      </c>
      <c r="D38" s="329">
        <v>42184</v>
      </c>
      <c r="E38" s="330">
        <v>8</v>
      </c>
      <c r="F38" s="331" t="s">
        <v>114</v>
      </c>
      <c r="G38" s="331"/>
      <c r="H38" s="439"/>
      <c r="I38" s="438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</row>
    <row r="39" spans="2:23" s="115" customFormat="1" ht="6.75" customHeight="1" x14ac:dyDescent="0.15">
      <c r="B39" s="437"/>
      <c r="C39" s="257">
        <v>4</v>
      </c>
      <c r="D39" s="329">
        <v>42191</v>
      </c>
      <c r="E39" s="330">
        <v>12</v>
      </c>
      <c r="F39" s="331" t="s">
        <v>123</v>
      </c>
      <c r="G39" s="331"/>
      <c r="H39" s="439"/>
      <c r="I39" s="438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2:23" s="115" customFormat="1" ht="6.75" customHeight="1" x14ac:dyDescent="0.15">
      <c r="B40" s="437">
        <v>10</v>
      </c>
      <c r="C40" s="257">
        <v>1</v>
      </c>
      <c r="D40" s="329">
        <v>42198</v>
      </c>
      <c r="E40" s="330">
        <v>10</v>
      </c>
      <c r="F40" s="331" t="s">
        <v>123</v>
      </c>
      <c r="G40" s="331"/>
      <c r="H40" s="439">
        <f>E40+E41+E42+E43</f>
        <v>28</v>
      </c>
      <c r="I40" s="438">
        <v>20</v>
      </c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</row>
    <row r="41" spans="2:23" s="115" customFormat="1" ht="6.75" customHeight="1" x14ac:dyDescent="0.15">
      <c r="B41" s="437"/>
      <c r="C41" s="257">
        <v>2</v>
      </c>
      <c r="D41" s="329">
        <v>42205</v>
      </c>
      <c r="E41" s="330">
        <v>6</v>
      </c>
      <c r="F41" s="331"/>
      <c r="G41" s="331"/>
      <c r="H41" s="439"/>
      <c r="I41" s="438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</row>
    <row r="42" spans="2:23" s="115" customFormat="1" ht="6.75" customHeight="1" x14ac:dyDescent="0.15">
      <c r="B42" s="437"/>
      <c r="C42" s="257">
        <v>3</v>
      </c>
      <c r="D42" s="329">
        <v>42212</v>
      </c>
      <c r="E42" s="330">
        <v>6</v>
      </c>
      <c r="F42" s="331"/>
      <c r="G42" s="331" t="s">
        <v>124</v>
      </c>
      <c r="H42" s="439"/>
      <c r="I42" s="438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</row>
    <row r="43" spans="2:23" s="115" customFormat="1" ht="6.75" customHeight="1" x14ac:dyDescent="0.15">
      <c r="B43" s="437"/>
      <c r="C43" s="257">
        <v>4</v>
      </c>
      <c r="D43" s="329">
        <v>42219</v>
      </c>
      <c r="E43" s="330">
        <v>6</v>
      </c>
      <c r="F43" s="331"/>
      <c r="G43" s="331" t="s">
        <v>124</v>
      </c>
      <c r="H43" s="439"/>
      <c r="I43" s="438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</row>
    <row r="44" spans="2:23" s="115" customFormat="1" ht="6.75" customHeight="1" x14ac:dyDescent="0.15">
      <c r="B44" s="437">
        <v>11</v>
      </c>
      <c r="C44" s="257">
        <v>1</v>
      </c>
      <c r="D44" s="329">
        <v>42226</v>
      </c>
      <c r="E44" s="330">
        <v>2</v>
      </c>
      <c r="F44" s="331"/>
      <c r="G44" s="331"/>
      <c r="H44" s="439">
        <f>E44+E45+E46+E47</f>
        <v>25</v>
      </c>
      <c r="I44" s="438">
        <v>32</v>
      </c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</row>
    <row r="45" spans="2:23" s="115" customFormat="1" ht="6.75" customHeight="1" x14ac:dyDescent="0.15">
      <c r="B45" s="437"/>
      <c r="C45" s="257">
        <v>2</v>
      </c>
      <c r="D45" s="329">
        <v>42233</v>
      </c>
      <c r="E45" s="330">
        <v>6</v>
      </c>
      <c r="F45" s="331"/>
      <c r="G45" s="331"/>
      <c r="H45" s="439"/>
      <c r="I45" s="438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</row>
    <row r="46" spans="2:23" s="115" customFormat="1" ht="6.75" customHeight="1" x14ac:dyDescent="0.15">
      <c r="B46" s="437"/>
      <c r="C46" s="257">
        <v>3</v>
      </c>
      <c r="D46" s="329">
        <v>42240</v>
      </c>
      <c r="E46" s="330">
        <v>8</v>
      </c>
      <c r="F46" s="331" t="s">
        <v>125</v>
      </c>
      <c r="G46" s="331"/>
      <c r="H46" s="439"/>
      <c r="I46" s="438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</row>
    <row r="47" spans="2:23" s="115" customFormat="1" ht="6.75" customHeight="1" x14ac:dyDescent="0.15">
      <c r="B47" s="437"/>
      <c r="C47" s="257">
        <v>4</v>
      </c>
      <c r="D47" s="329">
        <v>42247</v>
      </c>
      <c r="E47" s="330">
        <v>9</v>
      </c>
      <c r="F47" s="331"/>
      <c r="G47" s="331"/>
      <c r="H47" s="439"/>
      <c r="I47" s="438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</row>
    <row r="48" spans="2:23" s="115" customFormat="1" ht="6.75" customHeight="1" x14ac:dyDescent="0.15">
      <c r="B48" s="437">
        <v>12</v>
      </c>
      <c r="C48" s="257">
        <v>1</v>
      </c>
      <c r="D48" s="329">
        <v>42254</v>
      </c>
      <c r="E48" s="330">
        <v>10</v>
      </c>
      <c r="F48" s="331"/>
      <c r="G48" s="331"/>
      <c r="H48" s="439">
        <f>E48+E49+E50+E51</f>
        <v>28</v>
      </c>
      <c r="I48" s="438">
        <v>24</v>
      </c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</row>
    <row r="49" spans="2:23" s="115" customFormat="1" ht="6.75" customHeight="1" x14ac:dyDescent="0.15">
      <c r="B49" s="437"/>
      <c r="C49" s="257">
        <v>2</v>
      </c>
      <c r="D49" s="329">
        <v>42261</v>
      </c>
      <c r="E49" s="330">
        <v>6</v>
      </c>
      <c r="F49" s="331" t="s">
        <v>125</v>
      </c>
      <c r="G49" s="331"/>
      <c r="H49" s="439"/>
      <c r="I49" s="438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2:23" s="115" customFormat="1" ht="6.75" customHeight="1" x14ac:dyDescent="0.15">
      <c r="B50" s="437"/>
      <c r="C50" s="257">
        <v>3</v>
      </c>
      <c r="D50" s="329">
        <v>42268</v>
      </c>
      <c r="E50" s="330">
        <v>6</v>
      </c>
      <c r="F50" s="331"/>
      <c r="G50" s="331" t="s">
        <v>126</v>
      </c>
      <c r="H50" s="439"/>
      <c r="I50" s="438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</row>
    <row r="51" spans="2:23" s="115" customFormat="1" ht="6.75" customHeight="1" x14ac:dyDescent="0.15">
      <c r="B51" s="437"/>
      <c r="C51" s="257">
        <v>4</v>
      </c>
      <c r="D51" s="329">
        <v>42275</v>
      </c>
      <c r="E51" s="330">
        <v>6</v>
      </c>
      <c r="F51" s="331"/>
      <c r="G51" s="331" t="s">
        <v>127</v>
      </c>
      <c r="H51" s="439"/>
      <c r="I51" s="438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</row>
    <row r="52" spans="2:23" s="115" customFormat="1" ht="6.75" customHeight="1" x14ac:dyDescent="0.15">
      <c r="B52" s="437">
        <v>13</v>
      </c>
      <c r="C52" s="257">
        <v>1</v>
      </c>
      <c r="D52" s="329">
        <v>42282</v>
      </c>
      <c r="E52" s="330">
        <v>5</v>
      </c>
      <c r="F52" s="331"/>
      <c r="G52" s="331" t="s">
        <v>128</v>
      </c>
      <c r="H52" s="439">
        <f>E52+E53+E54+E55</f>
        <v>17</v>
      </c>
      <c r="I52" s="438">
        <v>16</v>
      </c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</row>
    <row r="53" spans="2:23" s="115" customFormat="1" ht="6.75" customHeight="1" x14ac:dyDescent="0.15">
      <c r="B53" s="437"/>
      <c r="C53" s="257">
        <v>2</v>
      </c>
      <c r="D53" s="329">
        <v>42289</v>
      </c>
      <c r="E53" s="330">
        <v>4</v>
      </c>
      <c r="F53" s="331"/>
      <c r="G53" s="331"/>
      <c r="H53" s="439"/>
      <c r="I53" s="438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</row>
    <row r="54" spans="2:23" s="115" customFormat="1" ht="6.75" customHeight="1" x14ac:dyDescent="0.15">
      <c r="B54" s="437"/>
      <c r="C54" s="257">
        <v>3</v>
      </c>
      <c r="D54" s="329">
        <v>42296</v>
      </c>
      <c r="E54" s="330">
        <v>4</v>
      </c>
      <c r="F54" s="331"/>
      <c r="G54" s="331"/>
      <c r="H54" s="439"/>
      <c r="I54" s="438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</row>
    <row r="55" spans="2:23" s="115" customFormat="1" ht="6.75" customHeight="1" x14ac:dyDescent="0.15">
      <c r="B55" s="437"/>
      <c r="C55" s="257">
        <v>4</v>
      </c>
      <c r="D55" s="329">
        <v>42303</v>
      </c>
      <c r="E55" s="330">
        <v>4</v>
      </c>
      <c r="F55" s="331"/>
      <c r="G55" s="331"/>
      <c r="H55" s="439"/>
      <c r="I55" s="438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</row>
    <row r="56" spans="2:23" s="115" customFormat="1" ht="6.75" customHeight="1" x14ac:dyDescent="0.15">
      <c r="B56" s="118"/>
      <c r="C56" s="117"/>
      <c r="D56" s="117"/>
      <c r="E56" s="120"/>
      <c r="F56" s="117"/>
      <c r="G56" s="117"/>
      <c r="H56" s="120"/>
      <c r="I56" s="122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</row>
  </sheetData>
  <sheetProtection sheet="1" objects="1" scenarios="1"/>
  <mergeCells count="57">
    <mergeCell ref="B2:B3"/>
    <mergeCell ref="N10:Q11"/>
    <mergeCell ref="O8:Q9"/>
    <mergeCell ref="L2:M2"/>
    <mergeCell ref="N3:O3"/>
    <mergeCell ref="E2:E3"/>
    <mergeCell ref="F2:F3"/>
    <mergeCell ref="G2:G3"/>
    <mergeCell ref="D2:D3"/>
    <mergeCell ref="C2:C3"/>
    <mergeCell ref="M4:M5"/>
    <mergeCell ref="M6:M7"/>
    <mergeCell ref="M8:M9"/>
    <mergeCell ref="N8:N9"/>
    <mergeCell ref="H4:H7"/>
    <mergeCell ref="H8:H11"/>
    <mergeCell ref="H32:H35"/>
    <mergeCell ref="H36:H39"/>
    <mergeCell ref="H40:H43"/>
    <mergeCell ref="H44:H47"/>
    <mergeCell ref="I8:I11"/>
    <mergeCell ref="I12:I15"/>
    <mergeCell ref="I16:I19"/>
    <mergeCell ref="H12:H15"/>
    <mergeCell ref="H16:H19"/>
    <mergeCell ref="I20:I23"/>
    <mergeCell ref="H20:H23"/>
    <mergeCell ref="I24:I27"/>
    <mergeCell ref="H24:H27"/>
    <mergeCell ref="H28:H31"/>
    <mergeCell ref="I40:I43"/>
    <mergeCell ref="I36:I39"/>
    <mergeCell ref="I32:I35"/>
    <mergeCell ref="I28:I31"/>
    <mergeCell ref="L4:L5"/>
    <mergeCell ref="L6:L7"/>
    <mergeCell ref="L8:L9"/>
    <mergeCell ref="L10:L11"/>
    <mergeCell ref="I4:I7"/>
    <mergeCell ref="B52:B55"/>
    <mergeCell ref="B48:B51"/>
    <mergeCell ref="B44:B47"/>
    <mergeCell ref="I52:I55"/>
    <mergeCell ref="I48:I51"/>
    <mergeCell ref="I44:I47"/>
    <mergeCell ref="H52:H55"/>
    <mergeCell ref="H48:H51"/>
    <mergeCell ref="B4:B7"/>
    <mergeCell ref="B16:B19"/>
    <mergeCell ref="B12:B15"/>
    <mergeCell ref="B8:B11"/>
    <mergeCell ref="B40:B43"/>
    <mergeCell ref="B36:B39"/>
    <mergeCell ref="B32:B35"/>
    <mergeCell ref="B28:B31"/>
    <mergeCell ref="B24:B27"/>
    <mergeCell ref="B20:B23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W53"/>
  <sheetViews>
    <sheetView zoomScale="87" zoomScaleNormal="87" workbookViewId="0">
      <selection activeCell="AM2" sqref="AM2"/>
    </sheetView>
  </sheetViews>
  <sheetFormatPr defaultRowHeight="12.75" x14ac:dyDescent="0.2"/>
  <cols>
    <col min="1" max="1" width="4.85546875" style="9" customWidth="1"/>
    <col min="2" max="2" width="3.85546875" style="116" customWidth="1"/>
    <col min="3" max="6" width="5.140625" customWidth="1"/>
    <col min="7" max="14" width="4.140625" customWidth="1"/>
    <col min="15" max="15" width="4.140625" style="150" customWidth="1"/>
    <col min="16" max="45" width="4.140625" customWidth="1"/>
    <col min="46" max="46" width="3.5703125" customWidth="1"/>
    <col min="47" max="47" width="4.5703125" customWidth="1"/>
    <col min="48" max="49" width="3.5703125" customWidth="1"/>
  </cols>
  <sheetData>
    <row r="1" spans="1:49" ht="29.25" x14ac:dyDescent="0.2">
      <c r="C1" s="136" t="s">
        <v>35</v>
      </c>
      <c r="D1" s="136" t="s">
        <v>156</v>
      </c>
      <c r="E1" s="137" t="s">
        <v>172</v>
      </c>
      <c r="F1" s="135" t="s">
        <v>159</v>
      </c>
      <c r="G1" s="32" t="s">
        <v>17</v>
      </c>
      <c r="H1" s="34" t="s">
        <v>18</v>
      </c>
      <c r="I1" s="15" t="s">
        <v>19</v>
      </c>
      <c r="J1" s="35" t="s">
        <v>20</v>
      </c>
      <c r="K1" s="138" t="s">
        <v>157</v>
      </c>
      <c r="L1" s="33" t="s">
        <v>21</v>
      </c>
      <c r="M1" s="16" t="s">
        <v>22</v>
      </c>
      <c r="N1" s="16" t="s">
        <v>152</v>
      </c>
      <c r="O1" s="146" t="s">
        <v>158</v>
      </c>
      <c r="P1" s="129" t="s">
        <v>23</v>
      </c>
      <c r="Q1" s="36" t="s">
        <v>17</v>
      </c>
      <c r="R1" s="38" t="s">
        <v>18</v>
      </c>
      <c r="S1" s="17" t="s">
        <v>19</v>
      </c>
      <c r="T1" s="39" t="s">
        <v>20</v>
      </c>
      <c r="U1" s="142" t="s">
        <v>150</v>
      </c>
      <c r="V1" s="37" t="s">
        <v>21</v>
      </c>
      <c r="W1" s="18" t="s">
        <v>22</v>
      </c>
      <c r="X1" s="18" t="s">
        <v>151</v>
      </c>
      <c r="Y1" s="144" t="s">
        <v>157</v>
      </c>
      <c r="Z1" s="144" t="s">
        <v>153</v>
      </c>
      <c r="AA1" s="144" t="s">
        <v>155</v>
      </c>
      <c r="AB1" s="19" t="s">
        <v>56</v>
      </c>
      <c r="AC1" s="20" t="s">
        <v>57</v>
      </c>
      <c r="AD1" s="19" t="s">
        <v>58</v>
      </c>
      <c r="AE1" s="20" t="s">
        <v>59</v>
      </c>
      <c r="AF1" s="19" t="s">
        <v>24</v>
      </c>
      <c r="AG1" s="28" t="s">
        <v>25</v>
      </c>
      <c r="AH1" s="28" t="s">
        <v>154</v>
      </c>
      <c r="AI1" s="28" t="s">
        <v>21</v>
      </c>
      <c r="AJ1" s="148" t="s">
        <v>171</v>
      </c>
      <c r="AK1" s="29" t="s">
        <v>27</v>
      </c>
      <c r="AL1" s="29" t="s">
        <v>28</v>
      </c>
      <c r="AM1" s="146" t="s">
        <v>174</v>
      </c>
      <c r="AN1" s="29" t="s">
        <v>54</v>
      </c>
      <c r="AO1" s="29" t="s">
        <v>26</v>
      </c>
      <c r="AP1" s="29" t="s">
        <v>14</v>
      </c>
      <c r="AQ1" s="146" t="s">
        <v>173</v>
      </c>
      <c r="AR1" s="29" t="s">
        <v>102</v>
      </c>
      <c r="AS1" s="29" t="s">
        <v>29</v>
      </c>
      <c r="AT1" s="29" t="s">
        <v>13</v>
      </c>
      <c r="AU1" s="29" t="s">
        <v>15</v>
      </c>
      <c r="AV1" s="29" t="s">
        <v>31</v>
      </c>
      <c r="AW1" s="29" t="s">
        <v>32</v>
      </c>
    </row>
    <row r="2" spans="1:49" x14ac:dyDescent="0.2">
      <c r="A2" s="458">
        <v>1</v>
      </c>
      <c r="B2" s="116">
        <v>1</v>
      </c>
      <c r="C2" s="70">
        <f>PLÁNYNKÁČ!I19</f>
        <v>12.333333333333334</v>
      </c>
      <c r="D2" s="70">
        <f>(C2-AM2-AQ2)-AI2</f>
        <v>9.0833333333333339</v>
      </c>
      <c r="E2" s="70">
        <f>PLÁNYNKÁČ!J19</f>
        <v>9.8333333333333339</v>
      </c>
      <c r="F2" s="151">
        <f>E2-O2</f>
        <v>5.5</v>
      </c>
      <c r="G2" s="71">
        <f>PLÁNYNKÁČ!K19</f>
        <v>0</v>
      </c>
      <c r="H2" s="72">
        <f>PLÁNYNKÁČ!L19</f>
        <v>1.1666666666666667</v>
      </c>
      <c r="I2" s="73">
        <f>PLÁNYNKÁČ!M19</f>
        <v>1.6666666666666667</v>
      </c>
      <c r="J2" s="74">
        <f>PLÁNYNKÁČ!N19</f>
        <v>0.5</v>
      </c>
      <c r="K2" s="139">
        <f>H2+I2+J2</f>
        <v>3.3333333333333335</v>
      </c>
      <c r="L2" s="75">
        <f>PLÁNYNKÁČ!O19</f>
        <v>1</v>
      </c>
      <c r="M2" s="76">
        <f>PLÁNYNKÁČ!P19</f>
        <v>0</v>
      </c>
      <c r="N2" s="76">
        <f>L2+M2</f>
        <v>1</v>
      </c>
      <c r="O2" s="147">
        <f>G2+H2+I2+J2+L2+M2</f>
        <v>4.3333333333333339</v>
      </c>
      <c r="P2" s="130">
        <f>PLÁNYNKÁČ!Q19</f>
        <v>3.3333333333333335</v>
      </c>
      <c r="Q2" s="77">
        <f>PLÁNYNKÁČ!R19</f>
        <v>1.8333333333333333</v>
      </c>
      <c r="R2" s="78">
        <f>PLÁNYNKÁČ!S19</f>
        <v>0.83333333333333337</v>
      </c>
      <c r="S2" s="79">
        <f>PLÁNYNKÁČ!T19</f>
        <v>2.3333333333333335</v>
      </c>
      <c r="T2" s="80">
        <f>PLÁNYNKÁČ!U19</f>
        <v>0.33333333333333331</v>
      </c>
      <c r="U2" s="143">
        <f>R2+S2+T2</f>
        <v>3.5000000000000004</v>
      </c>
      <c r="V2" s="81">
        <f>PLÁNYNKÁČ!V19</f>
        <v>0.16666666666666666</v>
      </c>
      <c r="W2" s="82">
        <f>PLÁNYNKÁČ!W19</f>
        <v>0</v>
      </c>
      <c r="X2" s="82">
        <f>V2+W2</f>
        <v>0.16666666666666666</v>
      </c>
      <c r="Y2" s="145">
        <f t="shared" ref="Y2:Y33" si="0">U2+K2</f>
        <v>6.8333333333333339</v>
      </c>
      <c r="Z2" s="145">
        <f t="shared" ref="Z2:Z33" si="1">N2+X2</f>
        <v>1.1666666666666667</v>
      </c>
      <c r="AA2" s="145">
        <f>G2+Q2</f>
        <v>1.8333333333333333</v>
      </c>
      <c r="AB2" s="83">
        <f>PLÁNYNKÁČ!X19</f>
        <v>0</v>
      </c>
      <c r="AC2" s="84">
        <f>PLÁNYNKÁČ!Y19</f>
        <v>0</v>
      </c>
      <c r="AD2" s="83">
        <f>PLÁNYNKÁČ!Z19</f>
        <v>0</v>
      </c>
      <c r="AE2" s="84">
        <f>PLÁNYNKÁČ!AA19</f>
        <v>0</v>
      </c>
      <c r="AF2" s="83">
        <f>PLÁNYNKÁČ!AB19</f>
        <v>0.41666666666666669</v>
      </c>
      <c r="AG2" s="85">
        <f>PLÁNYNKÁČ!AC19</f>
        <v>0</v>
      </c>
      <c r="AH2" s="85">
        <f>AC2+AE2</f>
        <v>0</v>
      </c>
      <c r="AI2" s="85">
        <f>AH2+Z2</f>
        <v>1.1666666666666667</v>
      </c>
      <c r="AJ2" s="149">
        <f>AB2+AC2+AD2+AE2+AF2+AG2</f>
        <v>0.41666666666666669</v>
      </c>
      <c r="AK2" s="86">
        <f>PLÁNYNKÁČ!AD19</f>
        <v>0</v>
      </c>
      <c r="AL2" s="86">
        <f>PLÁNYNKÁČ!AE19</f>
        <v>0.75</v>
      </c>
      <c r="AM2" s="147">
        <f>AK2+AL2</f>
        <v>0.75</v>
      </c>
      <c r="AN2" s="86">
        <f>PLÁNYNKÁČ!AF19</f>
        <v>0.66666666666666663</v>
      </c>
      <c r="AO2" s="86">
        <f>PLÁNYNKÁČ!AG19</f>
        <v>1.3333333333333333</v>
      </c>
      <c r="AP2" s="86">
        <f>PLÁNYNKÁČ!AH19</f>
        <v>0</v>
      </c>
      <c r="AQ2" s="147">
        <f>AO2+AP2/4</f>
        <v>1.3333333333333333</v>
      </c>
      <c r="AR2" s="86">
        <f>PLÁNYNKÁČ!AI19</f>
        <v>0</v>
      </c>
      <c r="AS2" s="86">
        <f>PLÁNYNKÁČ!AJ19</f>
        <v>0.75</v>
      </c>
      <c r="AT2" s="24">
        <f>PLÁNYNKÁČ!AK19</f>
        <v>7</v>
      </c>
      <c r="AU2" s="24">
        <f>PLÁNYNKÁČ!AL19</f>
        <v>11</v>
      </c>
      <c r="AV2" s="24">
        <f>PLÁNYNKÁČ!AM19</f>
        <v>1</v>
      </c>
      <c r="AW2" s="24">
        <f>PLÁNYNKÁČ!AN19</f>
        <v>0</v>
      </c>
    </row>
    <row r="3" spans="1:49" x14ac:dyDescent="0.2">
      <c r="A3" s="458"/>
      <c r="B3" s="116">
        <v>2</v>
      </c>
      <c r="C3" s="86">
        <f>PLÁNYNKÁČ!I29</f>
        <v>12.333333333333334</v>
      </c>
      <c r="D3" s="70">
        <f t="shared" ref="D3:D53" si="2">(C3-AM3-AQ3)-AI3</f>
        <v>9.0833333333333339</v>
      </c>
      <c r="E3" s="86">
        <f>PLÁNYNKÁČ!J29</f>
        <v>9.8333333333333339</v>
      </c>
      <c r="F3" s="151">
        <f t="shared" ref="F3:F53" si="3">E3-O3</f>
        <v>5.5</v>
      </c>
      <c r="G3" s="140">
        <f>PLÁNYNKÁČ!K29</f>
        <v>0</v>
      </c>
      <c r="H3" s="86">
        <f>PLÁNYNKÁČ!L29</f>
        <v>1.1666666666666667</v>
      </c>
      <c r="I3" s="86">
        <f>PLÁNYNKÁČ!M29</f>
        <v>1.6666666666666667</v>
      </c>
      <c r="J3" s="86">
        <f>PLÁNYNKÁČ!N29</f>
        <v>0.5</v>
      </c>
      <c r="K3" s="139">
        <f t="shared" ref="K3:K53" si="4">H3+I3+J3</f>
        <v>3.3333333333333335</v>
      </c>
      <c r="L3" s="86">
        <f>PLÁNYNKÁČ!O29</f>
        <v>1</v>
      </c>
      <c r="M3" s="86">
        <f>PLÁNYNKÁČ!P29</f>
        <v>0</v>
      </c>
      <c r="N3" s="76">
        <f t="shared" ref="N3:N53" si="5">L3+M3</f>
        <v>1</v>
      </c>
      <c r="O3" s="147">
        <f t="shared" ref="O3:O53" si="6">G3+H3+I3+J3+L3+M3</f>
        <v>4.3333333333333339</v>
      </c>
      <c r="P3" s="86">
        <f>PLÁNYNKÁČ!Q29</f>
        <v>3.3333333333333335</v>
      </c>
      <c r="Q3" s="141">
        <f>PLÁNYNKÁČ!R29</f>
        <v>1.8333333333333333</v>
      </c>
      <c r="R3" s="86">
        <f>PLÁNYNKÁČ!S29</f>
        <v>0.83333333333333337</v>
      </c>
      <c r="S3" s="86">
        <f>PLÁNYNKÁČ!T29</f>
        <v>2.3333333333333335</v>
      </c>
      <c r="T3" s="86">
        <f>PLÁNYNKÁČ!U29</f>
        <v>0.33333333333333331</v>
      </c>
      <c r="U3" s="143">
        <f t="shared" ref="U3:U53" si="7">R3+S3+T3</f>
        <v>3.5000000000000004</v>
      </c>
      <c r="V3" s="86">
        <f>PLÁNYNKÁČ!V29</f>
        <v>0.16666666666666666</v>
      </c>
      <c r="W3" s="86">
        <f>PLÁNYNKÁČ!W29</f>
        <v>0</v>
      </c>
      <c r="X3" s="82">
        <f t="shared" ref="X3:X53" si="8">V3+W3</f>
        <v>0.16666666666666666</v>
      </c>
      <c r="Y3" s="145">
        <f t="shared" si="0"/>
        <v>6.8333333333333339</v>
      </c>
      <c r="Z3" s="145">
        <f t="shared" si="1"/>
        <v>1.1666666666666667</v>
      </c>
      <c r="AA3" s="145">
        <f t="shared" ref="AA3:AA53" si="9">G3+Q3</f>
        <v>1.8333333333333333</v>
      </c>
      <c r="AB3" s="86">
        <f>PLÁNYNKÁČ!X29</f>
        <v>0</v>
      </c>
      <c r="AC3" s="86">
        <f>PLÁNYNKÁČ!Y29</f>
        <v>0</v>
      </c>
      <c r="AD3" s="86">
        <f>PLÁNYNKÁČ!Z29</f>
        <v>0</v>
      </c>
      <c r="AE3" s="86">
        <f>PLÁNYNKÁČ!AA29</f>
        <v>0</v>
      </c>
      <c r="AF3" s="86">
        <f>PLÁNYNKÁČ!AB29</f>
        <v>0.41666666666666669</v>
      </c>
      <c r="AG3" s="86">
        <f>PLÁNYNKÁČ!AC29</f>
        <v>0</v>
      </c>
      <c r="AH3" s="85">
        <f t="shared" ref="AH3:AH53" si="10">AC3+AE3</f>
        <v>0</v>
      </c>
      <c r="AI3" s="85">
        <f t="shared" ref="AI3:AI53" si="11">AH3+Z3</f>
        <v>1.1666666666666667</v>
      </c>
      <c r="AJ3" s="149">
        <f t="shared" ref="AJ3:AJ53" si="12">AB3+AC3+AD3+AE3+AF3+AG3</f>
        <v>0.41666666666666669</v>
      </c>
      <c r="AK3" s="86">
        <f>PLÁNYNKÁČ!AD29</f>
        <v>0</v>
      </c>
      <c r="AL3" s="86">
        <f>PLÁNYNKÁČ!AE29</f>
        <v>0.75</v>
      </c>
      <c r="AM3" s="147">
        <f t="shared" ref="AM3:AM53" si="13">AK3+AL3</f>
        <v>0.75</v>
      </c>
      <c r="AN3" s="86">
        <f>PLÁNYNKÁČ!AF29</f>
        <v>0.66666666666666663</v>
      </c>
      <c r="AO3" s="86">
        <f>PLÁNYNKÁČ!AG29</f>
        <v>1.3333333333333333</v>
      </c>
      <c r="AP3" s="86">
        <f>PLÁNYNKÁČ!AH29</f>
        <v>0</v>
      </c>
      <c r="AQ3" s="147">
        <f t="shared" ref="AQ3:AQ53" si="14">AO3+AP3/4</f>
        <v>1.3333333333333333</v>
      </c>
      <c r="AR3" s="86">
        <f>PLÁNYNKÁČ!AI29</f>
        <v>0</v>
      </c>
      <c r="AS3" s="86">
        <f>PLÁNYNKÁČ!AJ29</f>
        <v>0.75</v>
      </c>
      <c r="AT3" s="86">
        <f>PLÁNYNKÁČ!AK29</f>
        <v>7</v>
      </c>
      <c r="AU3" s="86">
        <f>PLÁNYNKÁČ!AL29</f>
        <v>11</v>
      </c>
      <c r="AV3" s="86">
        <f>PLÁNYNKÁČ!AM29</f>
        <v>1</v>
      </c>
      <c r="AW3" s="86">
        <f>PLÁNYNKÁČ!AN29</f>
        <v>0</v>
      </c>
    </row>
    <row r="4" spans="1:49" x14ac:dyDescent="0.2">
      <c r="A4" s="458"/>
      <c r="B4" s="116">
        <v>3</v>
      </c>
      <c r="C4" s="86">
        <f>PLÁNYNKÁČ!I39</f>
        <v>15.833333333333332</v>
      </c>
      <c r="D4" s="70">
        <f t="shared" si="2"/>
        <v>14.666666666666666</v>
      </c>
      <c r="E4" s="86">
        <f>PLÁNYNKÁČ!J39</f>
        <v>3.2499999999999996</v>
      </c>
      <c r="F4" s="151">
        <f t="shared" si="3"/>
        <v>3.2499999999999996</v>
      </c>
      <c r="G4" s="140">
        <f>PLÁNYNKÁČ!K39</f>
        <v>0</v>
      </c>
      <c r="H4" s="86">
        <f>PLÁNYNKÁČ!L39</f>
        <v>0</v>
      </c>
      <c r="I4" s="86">
        <f>PLÁNYNKÁČ!M39</f>
        <v>0</v>
      </c>
      <c r="J4" s="86">
        <f>PLÁNYNKÁČ!N39</f>
        <v>0</v>
      </c>
      <c r="K4" s="139">
        <f t="shared" si="4"/>
        <v>0</v>
      </c>
      <c r="L4" s="86">
        <f>PLÁNYNKÁČ!O39</f>
        <v>0</v>
      </c>
      <c r="M4" s="86">
        <f>PLÁNYNKÁČ!P39</f>
        <v>0</v>
      </c>
      <c r="N4" s="76">
        <f t="shared" si="5"/>
        <v>0</v>
      </c>
      <c r="O4" s="147">
        <f t="shared" si="6"/>
        <v>0</v>
      </c>
      <c r="P4" s="86">
        <f>PLÁNYNKÁČ!Q39</f>
        <v>0</v>
      </c>
      <c r="Q4" s="141">
        <f>PLÁNYNKÁČ!R39</f>
        <v>1</v>
      </c>
      <c r="R4" s="86">
        <f>PLÁNYNKÁČ!S39</f>
        <v>1.5833333333333333</v>
      </c>
      <c r="S4" s="86">
        <f>PLÁNYNKÁČ!T39</f>
        <v>0.66666666666666663</v>
      </c>
      <c r="T4" s="86">
        <f>PLÁNYNKÁČ!U39</f>
        <v>0</v>
      </c>
      <c r="U4" s="143">
        <f t="shared" si="7"/>
        <v>2.25</v>
      </c>
      <c r="V4" s="86">
        <f>PLÁNYNKÁČ!V39</f>
        <v>0</v>
      </c>
      <c r="W4" s="86">
        <f>PLÁNYNKÁČ!W39</f>
        <v>0</v>
      </c>
      <c r="X4" s="82">
        <f t="shared" si="8"/>
        <v>0</v>
      </c>
      <c r="Y4" s="145">
        <f t="shared" si="0"/>
        <v>2.25</v>
      </c>
      <c r="Z4" s="145">
        <f t="shared" si="1"/>
        <v>0</v>
      </c>
      <c r="AA4" s="145">
        <f t="shared" si="9"/>
        <v>1</v>
      </c>
      <c r="AB4" s="86">
        <f>PLÁNYNKÁČ!X39</f>
        <v>11.416666666666666</v>
      </c>
      <c r="AC4" s="86">
        <f>PLÁNYNKÁČ!Y39</f>
        <v>1.1666666666666667</v>
      </c>
      <c r="AD4" s="86">
        <f>PLÁNYNKÁČ!Z39</f>
        <v>0</v>
      </c>
      <c r="AE4" s="86">
        <f>PLÁNYNKÁČ!AA39</f>
        <v>0</v>
      </c>
      <c r="AF4" s="86">
        <f>PLÁNYNKÁČ!AB39</f>
        <v>0</v>
      </c>
      <c r="AG4" s="86">
        <f>PLÁNYNKÁČ!AC39</f>
        <v>0</v>
      </c>
      <c r="AH4" s="85">
        <f t="shared" si="10"/>
        <v>1.1666666666666667</v>
      </c>
      <c r="AI4" s="85">
        <f t="shared" si="11"/>
        <v>1.1666666666666667</v>
      </c>
      <c r="AJ4" s="149">
        <f t="shared" si="12"/>
        <v>12.583333333333332</v>
      </c>
      <c r="AK4" s="86">
        <f>PLÁNYNKÁČ!AD39</f>
        <v>0</v>
      </c>
      <c r="AL4" s="86">
        <f>PLÁNYNKÁČ!AE39</f>
        <v>0</v>
      </c>
      <c r="AM4" s="147">
        <f t="shared" si="13"/>
        <v>0</v>
      </c>
      <c r="AN4" s="86">
        <f>PLÁNYNKÁČ!AF39</f>
        <v>0</v>
      </c>
      <c r="AO4" s="86">
        <f>PLÁNYNKÁČ!AG39</f>
        <v>0</v>
      </c>
      <c r="AP4" s="86">
        <f>PLÁNYNKÁČ!AH39</f>
        <v>0</v>
      </c>
      <c r="AQ4" s="147">
        <f t="shared" si="14"/>
        <v>0</v>
      </c>
      <c r="AR4" s="86">
        <f>PLÁNYNKÁČ!AI39</f>
        <v>0</v>
      </c>
      <c r="AS4" s="86">
        <f>PLÁNYNKÁČ!AJ39</f>
        <v>0.75</v>
      </c>
      <c r="AT4" s="86">
        <f>PLÁNYNKÁČ!AK39</f>
        <v>0</v>
      </c>
      <c r="AU4" s="86">
        <f>PLÁNYNKÁČ!AL39</f>
        <v>0</v>
      </c>
      <c r="AV4" s="86">
        <f>PLÁNYNKÁČ!AM39</f>
        <v>0</v>
      </c>
      <c r="AW4" s="86">
        <f>PLÁNYNKÁČ!AN39</f>
        <v>0</v>
      </c>
    </row>
    <row r="5" spans="1:49" x14ac:dyDescent="0.2">
      <c r="A5" s="458"/>
      <c r="B5" s="116">
        <v>4</v>
      </c>
      <c r="C5" s="86">
        <f>PLÁNYNKÁČ!I49</f>
        <v>12.416666666666668</v>
      </c>
      <c r="D5" s="70">
        <f t="shared" si="2"/>
        <v>9.0000000000000018</v>
      </c>
      <c r="E5" s="86">
        <f>PLÁNYNKÁČ!J49</f>
        <v>10.916666666666668</v>
      </c>
      <c r="F5" s="151">
        <f t="shared" si="3"/>
        <v>2.3333333333333339</v>
      </c>
      <c r="G5" s="140">
        <f>PLÁNYNKÁČ!K49</f>
        <v>0.5</v>
      </c>
      <c r="H5" s="86">
        <f>PLÁNYNKÁČ!L49</f>
        <v>3.3333333333333335</v>
      </c>
      <c r="I5" s="86">
        <f>PLÁNYNKÁČ!M49</f>
        <v>1.3333333333333333</v>
      </c>
      <c r="J5" s="86">
        <f>PLÁNYNKÁČ!N49</f>
        <v>0</v>
      </c>
      <c r="K5" s="139">
        <f t="shared" si="4"/>
        <v>4.666666666666667</v>
      </c>
      <c r="L5" s="86">
        <f>PLÁNYNKÁČ!O49</f>
        <v>3.4166666666666665</v>
      </c>
      <c r="M5" s="86">
        <f>PLÁNYNKÁČ!P49</f>
        <v>0</v>
      </c>
      <c r="N5" s="76">
        <f t="shared" si="5"/>
        <v>3.4166666666666665</v>
      </c>
      <c r="O5" s="147">
        <f t="shared" si="6"/>
        <v>8.5833333333333339</v>
      </c>
      <c r="P5" s="86">
        <f>PLÁNYNKÁČ!Q49</f>
        <v>7.833333333333333</v>
      </c>
      <c r="Q5" s="141">
        <f>PLÁNYNKÁČ!R49</f>
        <v>1.5</v>
      </c>
      <c r="R5" s="86">
        <f>PLÁNYNKÁČ!S49</f>
        <v>0.83333333333333337</v>
      </c>
      <c r="S5" s="86">
        <f>PLÁNYNKÁČ!T49</f>
        <v>0</v>
      </c>
      <c r="T5" s="86">
        <f>PLÁNYNKÁČ!U49</f>
        <v>0</v>
      </c>
      <c r="U5" s="143">
        <f t="shared" si="7"/>
        <v>0.83333333333333337</v>
      </c>
      <c r="V5" s="86">
        <f>PLÁNYNKÁČ!V49</f>
        <v>0</v>
      </c>
      <c r="W5" s="86">
        <f>PLÁNYNKÁČ!W49</f>
        <v>0</v>
      </c>
      <c r="X5" s="82">
        <f t="shared" si="8"/>
        <v>0</v>
      </c>
      <c r="Y5" s="145">
        <f t="shared" si="0"/>
        <v>5.5</v>
      </c>
      <c r="Z5" s="145">
        <f t="shared" si="1"/>
        <v>3.4166666666666665</v>
      </c>
      <c r="AA5" s="145">
        <f t="shared" si="9"/>
        <v>2</v>
      </c>
      <c r="AB5" s="86">
        <f>PLÁNYNKÁČ!X49</f>
        <v>0</v>
      </c>
      <c r="AC5" s="86">
        <f>PLÁNYNKÁČ!Y49</f>
        <v>0</v>
      </c>
      <c r="AD5" s="86">
        <f>PLÁNYNKÁČ!Z49</f>
        <v>1.5</v>
      </c>
      <c r="AE5" s="86">
        <f>PLÁNYNKÁČ!AA49</f>
        <v>0</v>
      </c>
      <c r="AF5" s="86">
        <f>PLÁNYNKÁČ!AB49</f>
        <v>0</v>
      </c>
      <c r="AG5" s="86">
        <f>PLÁNYNKÁČ!AC49</f>
        <v>0</v>
      </c>
      <c r="AH5" s="85">
        <f t="shared" si="10"/>
        <v>0</v>
      </c>
      <c r="AI5" s="85">
        <f t="shared" si="11"/>
        <v>3.4166666666666665</v>
      </c>
      <c r="AJ5" s="149">
        <f t="shared" si="12"/>
        <v>1.5</v>
      </c>
      <c r="AK5" s="86">
        <f>PLÁNYNKÁČ!AD49</f>
        <v>0</v>
      </c>
      <c r="AL5" s="86">
        <f>PLÁNYNKÁČ!AE49</f>
        <v>0</v>
      </c>
      <c r="AM5" s="147">
        <f t="shared" si="13"/>
        <v>0</v>
      </c>
      <c r="AN5" s="86">
        <f>PLÁNYNKÁČ!AF49</f>
        <v>0</v>
      </c>
      <c r="AO5" s="86">
        <f>PLÁNYNKÁČ!AG49</f>
        <v>0</v>
      </c>
      <c r="AP5" s="86">
        <f>PLÁNYNKÁČ!AH49</f>
        <v>0</v>
      </c>
      <c r="AQ5" s="147">
        <f t="shared" si="14"/>
        <v>0</v>
      </c>
      <c r="AR5" s="86">
        <f>PLÁNYNKÁČ!AI49</f>
        <v>0</v>
      </c>
      <c r="AS5" s="86">
        <f>PLÁNYNKÁČ!AJ49</f>
        <v>0</v>
      </c>
      <c r="AT5" s="86">
        <f>PLÁNYNKÁČ!AK49</f>
        <v>0</v>
      </c>
      <c r="AU5" s="86">
        <f>PLÁNYNKÁČ!AL49</f>
        <v>0</v>
      </c>
      <c r="AV5" s="86">
        <f>PLÁNYNKÁČ!AM49</f>
        <v>0</v>
      </c>
      <c r="AW5" s="86">
        <f>PLÁNYNKÁČ!AN49</f>
        <v>0</v>
      </c>
    </row>
    <row r="6" spans="1:49" x14ac:dyDescent="0.2">
      <c r="A6" s="458">
        <v>2</v>
      </c>
      <c r="B6" s="116">
        <v>1</v>
      </c>
      <c r="C6" s="86">
        <f>PLÁNYNKÁČ!I59</f>
        <v>6.8833333333333329</v>
      </c>
      <c r="D6" s="70">
        <f t="shared" si="2"/>
        <v>3.1666666666666661</v>
      </c>
      <c r="E6" s="86">
        <f>PLÁNYNKÁČ!J59</f>
        <v>6.8833333333333329</v>
      </c>
      <c r="F6" s="151">
        <f t="shared" si="3"/>
        <v>3.3</v>
      </c>
      <c r="G6" s="140">
        <f>PLÁNYNKÁČ!K59</f>
        <v>0</v>
      </c>
      <c r="H6" s="86">
        <f>PLÁNYNKÁČ!L59</f>
        <v>0.25</v>
      </c>
      <c r="I6" s="86">
        <f>PLÁNYNKÁČ!M59</f>
        <v>0.16666666666666666</v>
      </c>
      <c r="J6" s="86">
        <f>PLÁNYNKÁČ!N59</f>
        <v>0</v>
      </c>
      <c r="K6" s="139">
        <f t="shared" si="4"/>
        <v>0.41666666666666663</v>
      </c>
      <c r="L6" s="86">
        <f>PLÁNYNKÁČ!O59</f>
        <v>3.1666666666666665</v>
      </c>
      <c r="M6" s="86">
        <f>PLÁNYNKÁČ!P59</f>
        <v>0</v>
      </c>
      <c r="N6" s="76">
        <f t="shared" si="5"/>
        <v>3.1666666666666665</v>
      </c>
      <c r="O6" s="147">
        <f t="shared" si="6"/>
        <v>3.583333333333333</v>
      </c>
      <c r="P6" s="86">
        <f>PLÁNYNKÁČ!Q59</f>
        <v>0</v>
      </c>
      <c r="Q6" s="141">
        <f>PLÁNYNKÁČ!R59</f>
        <v>1.75</v>
      </c>
      <c r="R6" s="86">
        <f>PLÁNYNKÁČ!S59</f>
        <v>1</v>
      </c>
      <c r="S6" s="86">
        <f>PLÁNYNKÁČ!T59</f>
        <v>0</v>
      </c>
      <c r="T6" s="86">
        <f>PLÁNYNKÁČ!U59</f>
        <v>0</v>
      </c>
      <c r="U6" s="143">
        <f t="shared" si="7"/>
        <v>1</v>
      </c>
      <c r="V6" s="86">
        <f>PLÁNYNKÁČ!V59</f>
        <v>0.55000000000000004</v>
      </c>
      <c r="W6" s="86">
        <f>PLÁNYNKÁČ!W59</f>
        <v>0</v>
      </c>
      <c r="X6" s="82">
        <f t="shared" si="8"/>
        <v>0.55000000000000004</v>
      </c>
      <c r="Y6" s="145">
        <f t="shared" si="0"/>
        <v>1.4166666666666665</v>
      </c>
      <c r="Z6" s="145">
        <f t="shared" si="1"/>
        <v>3.7166666666666668</v>
      </c>
      <c r="AA6" s="145">
        <f t="shared" si="9"/>
        <v>1.75</v>
      </c>
      <c r="AB6" s="86">
        <f>PLÁNYNKÁČ!X59</f>
        <v>0</v>
      </c>
      <c r="AC6" s="86">
        <f>PLÁNYNKÁČ!Y59</f>
        <v>0</v>
      </c>
      <c r="AD6" s="86">
        <f>PLÁNYNKÁČ!Z59</f>
        <v>0</v>
      </c>
      <c r="AE6" s="86">
        <f>PLÁNYNKÁČ!AA59</f>
        <v>0</v>
      </c>
      <c r="AF6" s="86">
        <f>PLÁNYNKÁČ!AB59</f>
        <v>0</v>
      </c>
      <c r="AG6" s="86">
        <f>PLÁNYNKÁČ!AC59</f>
        <v>0</v>
      </c>
      <c r="AH6" s="85">
        <f t="shared" si="10"/>
        <v>0</v>
      </c>
      <c r="AI6" s="85">
        <f t="shared" si="11"/>
        <v>3.7166666666666668</v>
      </c>
      <c r="AJ6" s="149">
        <f t="shared" si="12"/>
        <v>0</v>
      </c>
      <c r="AK6" s="86">
        <f>PLÁNYNKÁČ!AD59</f>
        <v>0</v>
      </c>
      <c r="AL6" s="86">
        <f>PLÁNYNKÁČ!AE59</f>
        <v>0</v>
      </c>
      <c r="AM6" s="147">
        <f t="shared" si="13"/>
        <v>0</v>
      </c>
      <c r="AN6" s="86">
        <f>PLÁNYNKÁČ!AF59</f>
        <v>0.33333333333333331</v>
      </c>
      <c r="AO6" s="86">
        <f>PLÁNYNKÁČ!AG59</f>
        <v>0</v>
      </c>
      <c r="AP6" s="86">
        <f>PLÁNYNKÁČ!AH59</f>
        <v>0</v>
      </c>
      <c r="AQ6" s="147">
        <f t="shared" si="14"/>
        <v>0</v>
      </c>
      <c r="AR6" s="86">
        <f>PLÁNYNKÁČ!AI59</f>
        <v>0</v>
      </c>
      <c r="AS6" s="86">
        <f>PLÁNYNKÁČ!AJ59</f>
        <v>0</v>
      </c>
      <c r="AT6" s="86">
        <f>PLÁNYNKÁČ!AK59</f>
        <v>6</v>
      </c>
      <c r="AU6" s="86">
        <f>PLÁNYNKÁČ!AL59</f>
        <v>6</v>
      </c>
      <c r="AV6" s="86">
        <f>PLÁNYNKÁČ!AM59</f>
        <v>2</v>
      </c>
      <c r="AW6" s="86">
        <f>PLÁNYNKÁČ!AN59</f>
        <v>0</v>
      </c>
    </row>
    <row r="7" spans="1:49" x14ac:dyDescent="0.2">
      <c r="A7" s="458"/>
      <c r="B7" s="116">
        <v>2</v>
      </c>
      <c r="C7" s="86">
        <f>PLÁNYNKÁČ!I69</f>
        <v>10.733333333333334</v>
      </c>
      <c r="D7" s="70">
        <f t="shared" si="2"/>
        <v>7.366666666666668</v>
      </c>
      <c r="E7" s="86">
        <f>PLÁNYNKÁČ!J69</f>
        <v>5.2333333333333334</v>
      </c>
      <c r="F7" s="151">
        <f t="shared" si="3"/>
        <v>2.95</v>
      </c>
      <c r="G7" s="140">
        <f>PLÁNYNKÁČ!K69</f>
        <v>0</v>
      </c>
      <c r="H7" s="86">
        <f>PLÁNYNKÁČ!L69</f>
        <v>0</v>
      </c>
      <c r="I7" s="86">
        <f>PLÁNYNKÁČ!M69</f>
        <v>0</v>
      </c>
      <c r="J7" s="86">
        <f>PLÁNYNKÁČ!N69</f>
        <v>1.0833333333333333</v>
      </c>
      <c r="K7" s="139">
        <f t="shared" si="4"/>
        <v>1.0833333333333333</v>
      </c>
      <c r="L7" s="86">
        <f>PLÁNYNKÁČ!O69</f>
        <v>1.2</v>
      </c>
      <c r="M7" s="86">
        <f>PLÁNYNKÁČ!P69</f>
        <v>0</v>
      </c>
      <c r="N7" s="76">
        <f t="shared" si="5"/>
        <v>1.2</v>
      </c>
      <c r="O7" s="147">
        <f t="shared" si="6"/>
        <v>2.2833333333333332</v>
      </c>
      <c r="P7" s="86">
        <f>PLÁNYNKÁČ!Q69</f>
        <v>0</v>
      </c>
      <c r="Q7" s="141">
        <f>PLÁNYNKÁČ!R69</f>
        <v>1.1166666666666667</v>
      </c>
      <c r="R7" s="86">
        <f>PLÁNYNKÁČ!S69</f>
        <v>1.8333333333333333</v>
      </c>
      <c r="S7" s="86">
        <f>PLÁNYNKÁČ!T69</f>
        <v>0</v>
      </c>
      <c r="T7" s="86">
        <f>PLÁNYNKÁČ!U69</f>
        <v>0</v>
      </c>
      <c r="U7" s="143">
        <f t="shared" si="7"/>
        <v>1.8333333333333333</v>
      </c>
      <c r="V7" s="86">
        <f>PLÁNYNKÁČ!V69</f>
        <v>0</v>
      </c>
      <c r="W7" s="86">
        <f>PLÁNYNKÁČ!W69</f>
        <v>0</v>
      </c>
      <c r="X7" s="82">
        <f t="shared" si="8"/>
        <v>0</v>
      </c>
      <c r="Y7" s="145">
        <f t="shared" si="0"/>
        <v>2.9166666666666665</v>
      </c>
      <c r="Z7" s="145">
        <f t="shared" si="1"/>
        <v>1.2</v>
      </c>
      <c r="AA7" s="145">
        <f t="shared" si="9"/>
        <v>1.1166666666666667</v>
      </c>
      <c r="AB7" s="86">
        <f>PLÁNYNKÁČ!X69</f>
        <v>3.3333333333333335</v>
      </c>
      <c r="AC7" s="86">
        <f>PLÁNYNKÁČ!Y69</f>
        <v>0</v>
      </c>
      <c r="AD7" s="86">
        <f>PLÁNYNKÁČ!Z69</f>
        <v>0</v>
      </c>
      <c r="AE7" s="86">
        <f>PLÁNYNKÁČ!AA69</f>
        <v>0</v>
      </c>
      <c r="AF7" s="86">
        <f>PLÁNYNKÁČ!AB69</f>
        <v>0</v>
      </c>
      <c r="AG7" s="86">
        <f>PLÁNYNKÁČ!AC69</f>
        <v>0</v>
      </c>
      <c r="AH7" s="85">
        <f t="shared" si="10"/>
        <v>0</v>
      </c>
      <c r="AI7" s="85">
        <f t="shared" si="11"/>
        <v>1.2</v>
      </c>
      <c r="AJ7" s="149">
        <f t="shared" si="12"/>
        <v>3.3333333333333335</v>
      </c>
      <c r="AK7" s="86">
        <f>PLÁNYNKÁČ!AD69</f>
        <v>0</v>
      </c>
      <c r="AL7" s="86">
        <f>PLÁNYNKÁČ!AE69</f>
        <v>0.66666666666666663</v>
      </c>
      <c r="AM7" s="147">
        <f t="shared" si="13"/>
        <v>0.66666666666666663</v>
      </c>
      <c r="AN7" s="86">
        <f>PLÁNYNKÁČ!AF69</f>
        <v>0</v>
      </c>
      <c r="AO7" s="86">
        <f>PLÁNYNKÁČ!AG69</f>
        <v>1.5</v>
      </c>
      <c r="AP7" s="86">
        <f>PLÁNYNKÁČ!AH69</f>
        <v>0</v>
      </c>
      <c r="AQ7" s="147">
        <f t="shared" si="14"/>
        <v>1.5</v>
      </c>
      <c r="AR7" s="86">
        <f>PLÁNYNKÁČ!AI69</f>
        <v>0</v>
      </c>
      <c r="AS7" s="86">
        <f>PLÁNYNKÁČ!AJ69</f>
        <v>0</v>
      </c>
      <c r="AT7" s="86">
        <f>PLÁNYNKÁČ!AK69</f>
        <v>0</v>
      </c>
      <c r="AU7" s="86">
        <f>PLÁNYNKÁČ!AL69</f>
        <v>0</v>
      </c>
      <c r="AV7" s="86">
        <f>PLÁNYNKÁČ!AM69</f>
        <v>0</v>
      </c>
      <c r="AW7" s="86">
        <f>PLÁNYNKÁČ!AN69</f>
        <v>0</v>
      </c>
    </row>
    <row r="8" spans="1:49" x14ac:dyDescent="0.2">
      <c r="A8" s="458"/>
      <c r="B8" s="116">
        <v>3</v>
      </c>
      <c r="C8" s="86">
        <f>PLÁNYNKÁČ!I79</f>
        <v>11.233333333333334</v>
      </c>
      <c r="D8" s="70">
        <f t="shared" si="2"/>
        <v>7.366666666666668</v>
      </c>
      <c r="E8" s="86">
        <f>PLÁNYNKÁČ!J79</f>
        <v>5.2333333333333334</v>
      </c>
      <c r="F8" s="151">
        <f t="shared" si="3"/>
        <v>2.95</v>
      </c>
      <c r="G8" s="140">
        <f>PLÁNYNKÁČ!K79</f>
        <v>0</v>
      </c>
      <c r="H8" s="86">
        <f>PLÁNYNKÁČ!L79</f>
        <v>0</v>
      </c>
      <c r="I8" s="86">
        <f>PLÁNYNKÁČ!M79</f>
        <v>0</v>
      </c>
      <c r="J8" s="86">
        <f>PLÁNYNKÁČ!N79</f>
        <v>1.0833333333333333</v>
      </c>
      <c r="K8" s="139">
        <f t="shared" si="4"/>
        <v>1.0833333333333333</v>
      </c>
      <c r="L8" s="86">
        <f>PLÁNYNKÁČ!O79</f>
        <v>1.2</v>
      </c>
      <c r="M8" s="86">
        <f>PLÁNYNKÁČ!P79</f>
        <v>0</v>
      </c>
      <c r="N8" s="76">
        <f t="shared" si="5"/>
        <v>1.2</v>
      </c>
      <c r="O8" s="147">
        <f t="shared" si="6"/>
        <v>2.2833333333333332</v>
      </c>
      <c r="P8" s="86">
        <f>PLÁNYNKÁČ!Q79</f>
        <v>0</v>
      </c>
      <c r="Q8" s="141">
        <f>PLÁNYNKÁČ!R79</f>
        <v>1.1166666666666667</v>
      </c>
      <c r="R8" s="86">
        <f>PLÁNYNKÁČ!S79</f>
        <v>1.8333333333333333</v>
      </c>
      <c r="S8" s="86">
        <f>PLÁNYNKÁČ!T79</f>
        <v>0</v>
      </c>
      <c r="T8" s="86">
        <f>PLÁNYNKÁČ!U79</f>
        <v>0</v>
      </c>
      <c r="U8" s="143">
        <f t="shared" si="7"/>
        <v>1.8333333333333333</v>
      </c>
      <c r="V8" s="86">
        <f>PLÁNYNKÁČ!V79</f>
        <v>0</v>
      </c>
      <c r="W8" s="86">
        <f>PLÁNYNKÁČ!W79</f>
        <v>0</v>
      </c>
      <c r="X8" s="82">
        <f t="shared" si="8"/>
        <v>0</v>
      </c>
      <c r="Y8" s="145">
        <f t="shared" si="0"/>
        <v>2.9166666666666665</v>
      </c>
      <c r="Z8" s="145">
        <f t="shared" si="1"/>
        <v>1.2</v>
      </c>
      <c r="AA8" s="145">
        <f t="shared" si="9"/>
        <v>1.1166666666666667</v>
      </c>
      <c r="AB8" s="86">
        <f>PLÁNYNKÁČ!X79</f>
        <v>3.3333333333333335</v>
      </c>
      <c r="AC8" s="86">
        <f>PLÁNYNKÁČ!Y79</f>
        <v>0</v>
      </c>
      <c r="AD8" s="86">
        <f>PLÁNYNKÁČ!Z79</f>
        <v>0</v>
      </c>
      <c r="AE8" s="86">
        <f>PLÁNYNKÁČ!AA79</f>
        <v>0</v>
      </c>
      <c r="AF8" s="86">
        <f>PLÁNYNKÁČ!AB79</f>
        <v>0</v>
      </c>
      <c r="AG8" s="86">
        <f>PLÁNYNKÁČ!AC79</f>
        <v>0</v>
      </c>
      <c r="AH8" s="85">
        <f t="shared" si="10"/>
        <v>0</v>
      </c>
      <c r="AI8" s="85">
        <f t="shared" si="11"/>
        <v>1.2</v>
      </c>
      <c r="AJ8" s="149">
        <f t="shared" si="12"/>
        <v>3.3333333333333335</v>
      </c>
      <c r="AK8" s="86">
        <f>PLÁNYNKÁČ!AD79</f>
        <v>0</v>
      </c>
      <c r="AL8" s="86">
        <f>PLÁNYNKÁČ!AE79</f>
        <v>1</v>
      </c>
      <c r="AM8" s="147">
        <f t="shared" si="13"/>
        <v>1</v>
      </c>
      <c r="AN8" s="86">
        <f>PLÁNYNKÁČ!AF79</f>
        <v>0</v>
      </c>
      <c r="AO8" s="86">
        <f>PLÁNYNKÁČ!AG79</f>
        <v>1.6666666666666667</v>
      </c>
      <c r="AP8" s="86">
        <f>PLÁNYNKÁČ!AH79</f>
        <v>0</v>
      </c>
      <c r="AQ8" s="147">
        <f t="shared" si="14"/>
        <v>1.6666666666666667</v>
      </c>
      <c r="AR8" s="86">
        <f>PLÁNYNKÁČ!AI79</f>
        <v>0</v>
      </c>
      <c r="AS8" s="86">
        <f>PLÁNYNKÁČ!AJ79</f>
        <v>0</v>
      </c>
      <c r="AT8" s="86">
        <f>PLÁNYNKÁČ!AK79</f>
        <v>0</v>
      </c>
      <c r="AU8" s="86">
        <f>PLÁNYNKÁČ!AL79</f>
        <v>0</v>
      </c>
      <c r="AV8" s="86">
        <f>PLÁNYNKÁČ!AM79</f>
        <v>0</v>
      </c>
      <c r="AW8" s="86">
        <f>PLÁNYNKÁČ!AN79</f>
        <v>0</v>
      </c>
    </row>
    <row r="9" spans="1:49" x14ac:dyDescent="0.2">
      <c r="A9" s="458"/>
      <c r="B9" s="116">
        <v>4</v>
      </c>
      <c r="C9" s="86">
        <f>PLÁNYNKÁČ!I89</f>
        <v>0</v>
      </c>
      <c r="D9" s="70">
        <f t="shared" si="2"/>
        <v>0</v>
      </c>
      <c r="E9" s="86">
        <f>PLÁNYNKÁČ!J89</f>
        <v>0</v>
      </c>
      <c r="F9" s="151">
        <f t="shared" si="3"/>
        <v>0</v>
      </c>
      <c r="G9" s="140">
        <f>PLÁNYNKÁČ!K89</f>
        <v>0</v>
      </c>
      <c r="H9" s="86">
        <f>PLÁNYNKÁČ!L89</f>
        <v>0</v>
      </c>
      <c r="I9" s="86">
        <f>PLÁNYNKÁČ!M89</f>
        <v>0</v>
      </c>
      <c r="J9" s="86">
        <f>PLÁNYNKÁČ!N89</f>
        <v>0</v>
      </c>
      <c r="K9" s="139">
        <f t="shared" si="4"/>
        <v>0</v>
      </c>
      <c r="L9" s="86">
        <f>PLÁNYNKÁČ!O89</f>
        <v>0</v>
      </c>
      <c r="M9" s="86">
        <f>PLÁNYNKÁČ!P89</f>
        <v>0</v>
      </c>
      <c r="N9" s="76">
        <f t="shared" si="5"/>
        <v>0</v>
      </c>
      <c r="O9" s="147">
        <f t="shared" si="6"/>
        <v>0</v>
      </c>
      <c r="P9" s="86">
        <f>PLÁNYNKÁČ!Q89</f>
        <v>0</v>
      </c>
      <c r="Q9" s="141">
        <f>PLÁNYNKÁČ!R89</f>
        <v>0</v>
      </c>
      <c r="R9" s="86">
        <f>PLÁNYNKÁČ!S89</f>
        <v>0</v>
      </c>
      <c r="S9" s="86">
        <f>PLÁNYNKÁČ!T89</f>
        <v>0</v>
      </c>
      <c r="T9" s="86">
        <f>PLÁNYNKÁČ!U89</f>
        <v>0</v>
      </c>
      <c r="U9" s="143">
        <f t="shared" si="7"/>
        <v>0</v>
      </c>
      <c r="V9" s="86">
        <f>PLÁNYNKÁČ!V89</f>
        <v>0</v>
      </c>
      <c r="W9" s="86">
        <f>PLÁNYNKÁČ!W89</f>
        <v>0</v>
      </c>
      <c r="X9" s="82">
        <f t="shared" si="8"/>
        <v>0</v>
      </c>
      <c r="Y9" s="145">
        <f t="shared" si="0"/>
        <v>0</v>
      </c>
      <c r="Z9" s="145">
        <f t="shared" si="1"/>
        <v>0</v>
      </c>
      <c r="AA9" s="145">
        <f t="shared" si="9"/>
        <v>0</v>
      </c>
      <c r="AB9" s="86">
        <f>PLÁNYNKÁČ!X89</f>
        <v>0</v>
      </c>
      <c r="AC9" s="86">
        <f>PLÁNYNKÁČ!Y89</f>
        <v>0</v>
      </c>
      <c r="AD9" s="86">
        <f>PLÁNYNKÁČ!Z89</f>
        <v>0</v>
      </c>
      <c r="AE9" s="86">
        <f>PLÁNYNKÁČ!AA89</f>
        <v>0</v>
      </c>
      <c r="AF9" s="86">
        <f>PLÁNYNKÁČ!AB89</f>
        <v>0</v>
      </c>
      <c r="AG9" s="86">
        <f>PLÁNYNKÁČ!AC89</f>
        <v>0</v>
      </c>
      <c r="AH9" s="85">
        <f t="shared" si="10"/>
        <v>0</v>
      </c>
      <c r="AI9" s="85">
        <f t="shared" si="11"/>
        <v>0</v>
      </c>
      <c r="AJ9" s="149">
        <f t="shared" si="12"/>
        <v>0</v>
      </c>
      <c r="AK9" s="86">
        <f>PLÁNYNKÁČ!AD89</f>
        <v>0</v>
      </c>
      <c r="AL9" s="86">
        <f>PLÁNYNKÁČ!AE89</f>
        <v>0</v>
      </c>
      <c r="AM9" s="147">
        <f t="shared" si="13"/>
        <v>0</v>
      </c>
      <c r="AN9" s="86">
        <f>PLÁNYNKÁČ!AF89</f>
        <v>0</v>
      </c>
      <c r="AO9" s="86">
        <f>PLÁNYNKÁČ!AG89</f>
        <v>0</v>
      </c>
      <c r="AP9" s="86">
        <f>PLÁNYNKÁČ!AH89</f>
        <v>0</v>
      </c>
      <c r="AQ9" s="147">
        <f t="shared" si="14"/>
        <v>0</v>
      </c>
      <c r="AR9" s="86">
        <f>PLÁNYNKÁČ!AI89</f>
        <v>0</v>
      </c>
      <c r="AS9" s="86">
        <f>PLÁNYNKÁČ!AJ89</f>
        <v>0</v>
      </c>
      <c r="AT9" s="86">
        <f>PLÁNYNKÁČ!AK89</f>
        <v>0</v>
      </c>
      <c r="AU9" s="86">
        <f>PLÁNYNKÁČ!AL89</f>
        <v>0</v>
      </c>
      <c r="AV9" s="86">
        <f>PLÁNYNKÁČ!AM89</f>
        <v>0</v>
      </c>
      <c r="AW9" s="86">
        <f>PLÁNYNKÁČ!AN89</f>
        <v>0</v>
      </c>
    </row>
    <row r="10" spans="1:49" x14ac:dyDescent="0.2">
      <c r="A10" s="458">
        <v>3</v>
      </c>
      <c r="B10" s="116">
        <v>1</v>
      </c>
      <c r="C10" s="86">
        <f>PLÁNYNKÁČ!I99</f>
        <v>0</v>
      </c>
      <c r="D10" s="70">
        <f t="shared" si="2"/>
        <v>0</v>
      </c>
      <c r="E10" s="86">
        <f>PLÁNYNKÁČ!J99</f>
        <v>0</v>
      </c>
      <c r="F10" s="151">
        <f t="shared" si="3"/>
        <v>0</v>
      </c>
      <c r="G10" s="140">
        <f>PLÁNYNKÁČ!K99</f>
        <v>0</v>
      </c>
      <c r="H10" s="86">
        <f>PLÁNYNKÁČ!L99</f>
        <v>0</v>
      </c>
      <c r="I10" s="86">
        <f>PLÁNYNKÁČ!M99</f>
        <v>0</v>
      </c>
      <c r="J10" s="86">
        <f>PLÁNYNKÁČ!N99</f>
        <v>0</v>
      </c>
      <c r="K10" s="139">
        <f t="shared" si="4"/>
        <v>0</v>
      </c>
      <c r="L10" s="86">
        <f>PLÁNYNKÁČ!O99</f>
        <v>0</v>
      </c>
      <c r="M10" s="86">
        <f>PLÁNYNKÁČ!P99</f>
        <v>0</v>
      </c>
      <c r="N10" s="76">
        <f t="shared" si="5"/>
        <v>0</v>
      </c>
      <c r="O10" s="147">
        <f t="shared" si="6"/>
        <v>0</v>
      </c>
      <c r="P10" s="86">
        <f>PLÁNYNKÁČ!Q99</f>
        <v>0</v>
      </c>
      <c r="Q10" s="141">
        <f>PLÁNYNKÁČ!R99</f>
        <v>0</v>
      </c>
      <c r="R10" s="86">
        <f>PLÁNYNKÁČ!S99</f>
        <v>0</v>
      </c>
      <c r="S10" s="86">
        <f>PLÁNYNKÁČ!T99</f>
        <v>0</v>
      </c>
      <c r="T10" s="86">
        <f>PLÁNYNKÁČ!U99</f>
        <v>0</v>
      </c>
      <c r="U10" s="143">
        <f t="shared" si="7"/>
        <v>0</v>
      </c>
      <c r="V10" s="86">
        <f>PLÁNYNKÁČ!V99</f>
        <v>0</v>
      </c>
      <c r="W10" s="86">
        <f>PLÁNYNKÁČ!W99</f>
        <v>0</v>
      </c>
      <c r="X10" s="82">
        <f t="shared" si="8"/>
        <v>0</v>
      </c>
      <c r="Y10" s="145">
        <f t="shared" si="0"/>
        <v>0</v>
      </c>
      <c r="Z10" s="145">
        <f t="shared" si="1"/>
        <v>0</v>
      </c>
      <c r="AA10" s="145">
        <f t="shared" si="9"/>
        <v>0</v>
      </c>
      <c r="AB10" s="86">
        <f>PLÁNYNKÁČ!X99</f>
        <v>0</v>
      </c>
      <c r="AC10" s="86">
        <f>PLÁNYNKÁČ!Y99</f>
        <v>0</v>
      </c>
      <c r="AD10" s="86">
        <f>PLÁNYNKÁČ!Z99</f>
        <v>0</v>
      </c>
      <c r="AE10" s="86">
        <f>PLÁNYNKÁČ!AA99</f>
        <v>0</v>
      </c>
      <c r="AF10" s="86">
        <f>PLÁNYNKÁČ!AB99</f>
        <v>0</v>
      </c>
      <c r="AG10" s="86">
        <f>PLÁNYNKÁČ!AC99</f>
        <v>0</v>
      </c>
      <c r="AH10" s="85">
        <f t="shared" si="10"/>
        <v>0</v>
      </c>
      <c r="AI10" s="85">
        <f t="shared" si="11"/>
        <v>0</v>
      </c>
      <c r="AJ10" s="149">
        <f t="shared" si="12"/>
        <v>0</v>
      </c>
      <c r="AK10" s="86">
        <f>PLÁNYNKÁČ!AD99</f>
        <v>0</v>
      </c>
      <c r="AL10" s="86">
        <f>PLÁNYNKÁČ!AE99</f>
        <v>0</v>
      </c>
      <c r="AM10" s="147">
        <f t="shared" si="13"/>
        <v>0</v>
      </c>
      <c r="AN10" s="86">
        <f>PLÁNYNKÁČ!AF99</f>
        <v>0</v>
      </c>
      <c r="AO10" s="86">
        <f>PLÁNYNKÁČ!AG99</f>
        <v>0</v>
      </c>
      <c r="AP10" s="86">
        <f>PLÁNYNKÁČ!AH99</f>
        <v>0</v>
      </c>
      <c r="AQ10" s="147">
        <f t="shared" si="14"/>
        <v>0</v>
      </c>
      <c r="AR10" s="86">
        <f>PLÁNYNKÁČ!AI99</f>
        <v>0</v>
      </c>
      <c r="AS10" s="86">
        <f>PLÁNYNKÁČ!AJ99</f>
        <v>0</v>
      </c>
      <c r="AT10" s="86">
        <f>PLÁNYNKÁČ!AK99</f>
        <v>0</v>
      </c>
      <c r="AU10" s="86">
        <f>PLÁNYNKÁČ!AL99</f>
        <v>0</v>
      </c>
      <c r="AV10" s="86">
        <f>PLÁNYNKÁČ!AM99</f>
        <v>0</v>
      </c>
      <c r="AW10" s="86">
        <f>PLÁNYNKÁČ!AN99</f>
        <v>0</v>
      </c>
    </row>
    <row r="11" spans="1:49" x14ac:dyDescent="0.2">
      <c r="A11" s="458"/>
      <c r="B11" s="116">
        <v>2</v>
      </c>
      <c r="C11" s="86">
        <f>PLÁNYNKÁČ!I109</f>
        <v>0</v>
      </c>
      <c r="D11" s="70">
        <f t="shared" si="2"/>
        <v>0</v>
      </c>
      <c r="E11" s="86">
        <f>PLÁNYNKÁČ!J109</f>
        <v>0</v>
      </c>
      <c r="F11" s="151">
        <f t="shared" si="3"/>
        <v>0</v>
      </c>
      <c r="G11" s="140">
        <f>PLÁNYNKÁČ!K109</f>
        <v>0</v>
      </c>
      <c r="H11" s="86">
        <f>PLÁNYNKÁČ!L109</f>
        <v>0</v>
      </c>
      <c r="I11" s="86">
        <f>PLÁNYNKÁČ!M109</f>
        <v>0</v>
      </c>
      <c r="J11" s="86">
        <f>PLÁNYNKÁČ!N109</f>
        <v>0</v>
      </c>
      <c r="K11" s="139">
        <f t="shared" si="4"/>
        <v>0</v>
      </c>
      <c r="L11" s="86">
        <f>PLÁNYNKÁČ!O109</f>
        <v>0</v>
      </c>
      <c r="M11" s="86">
        <f>PLÁNYNKÁČ!P109</f>
        <v>0</v>
      </c>
      <c r="N11" s="76">
        <f t="shared" si="5"/>
        <v>0</v>
      </c>
      <c r="O11" s="147">
        <f t="shared" si="6"/>
        <v>0</v>
      </c>
      <c r="P11" s="86">
        <f>PLÁNYNKÁČ!Q109</f>
        <v>0</v>
      </c>
      <c r="Q11" s="141">
        <f>PLÁNYNKÁČ!R109</f>
        <v>0</v>
      </c>
      <c r="R11" s="86">
        <f>PLÁNYNKÁČ!S109</f>
        <v>0</v>
      </c>
      <c r="S11" s="86">
        <f>PLÁNYNKÁČ!T109</f>
        <v>0</v>
      </c>
      <c r="T11" s="86">
        <f>PLÁNYNKÁČ!U109</f>
        <v>0</v>
      </c>
      <c r="U11" s="143">
        <f t="shared" si="7"/>
        <v>0</v>
      </c>
      <c r="V11" s="86">
        <f>PLÁNYNKÁČ!V109</f>
        <v>0</v>
      </c>
      <c r="W11" s="86">
        <f>PLÁNYNKÁČ!W109</f>
        <v>0</v>
      </c>
      <c r="X11" s="82">
        <f t="shared" si="8"/>
        <v>0</v>
      </c>
      <c r="Y11" s="145">
        <f t="shared" si="0"/>
        <v>0</v>
      </c>
      <c r="Z11" s="145">
        <f t="shared" si="1"/>
        <v>0</v>
      </c>
      <c r="AA11" s="145">
        <f t="shared" si="9"/>
        <v>0</v>
      </c>
      <c r="AB11" s="86">
        <f>PLÁNYNKÁČ!X109</f>
        <v>0</v>
      </c>
      <c r="AC11" s="86">
        <f>PLÁNYNKÁČ!Y109</f>
        <v>0</v>
      </c>
      <c r="AD11" s="86">
        <f>PLÁNYNKÁČ!Z109</f>
        <v>0</v>
      </c>
      <c r="AE11" s="86">
        <f>PLÁNYNKÁČ!AA109</f>
        <v>0</v>
      </c>
      <c r="AF11" s="86">
        <f>PLÁNYNKÁČ!AB109</f>
        <v>0</v>
      </c>
      <c r="AG11" s="86">
        <f>PLÁNYNKÁČ!AC109</f>
        <v>0</v>
      </c>
      <c r="AH11" s="85">
        <f t="shared" si="10"/>
        <v>0</v>
      </c>
      <c r="AI11" s="85">
        <f t="shared" si="11"/>
        <v>0</v>
      </c>
      <c r="AJ11" s="149">
        <f t="shared" si="12"/>
        <v>0</v>
      </c>
      <c r="AK11" s="86">
        <f>PLÁNYNKÁČ!AD109</f>
        <v>0</v>
      </c>
      <c r="AL11" s="86">
        <f>PLÁNYNKÁČ!AE109</f>
        <v>0</v>
      </c>
      <c r="AM11" s="147">
        <f t="shared" si="13"/>
        <v>0</v>
      </c>
      <c r="AN11" s="86">
        <f>PLÁNYNKÁČ!AF109</f>
        <v>0</v>
      </c>
      <c r="AO11" s="86">
        <f>PLÁNYNKÁČ!AG109</f>
        <v>0</v>
      </c>
      <c r="AP11" s="86">
        <f>PLÁNYNKÁČ!AH109</f>
        <v>0</v>
      </c>
      <c r="AQ11" s="147">
        <f t="shared" si="14"/>
        <v>0</v>
      </c>
      <c r="AR11" s="86">
        <f>PLÁNYNKÁČ!AI109</f>
        <v>0</v>
      </c>
      <c r="AS11" s="86">
        <f>PLÁNYNKÁČ!AJ109</f>
        <v>0</v>
      </c>
      <c r="AT11" s="86">
        <f>PLÁNYNKÁČ!AK109</f>
        <v>0</v>
      </c>
      <c r="AU11" s="86">
        <f>PLÁNYNKÁČ!AL109</f>
        <v>0</v>
      </c>
      <c r="AV11" s="86">
        <f>PLÁNYNKÁČ!AM109</f>
        <v>0</v>
      </c>
      <c r="AW11" s="86">
        <f>PLÁNYNKÁČ!AN109</f>
        <v>0</v>
      </c>
    </row>
    <row r="12" spans="1:49" x14ac:dyDescent="0.2">
      <c r="A12" s="458"/>
      <c r="B12" s="116">
        <v>3</v>
      </c>
      <c r="C12" s="86">
        <f>PLÁNYNKÁČ!I119</f>
        <v>0</v>
      </c>
      <c r="D12" s="70">
        <f t="shared" si="2"/>
        <v>0</v>
      </c>
      <c r="E12" s="86">
        <f>PLÁNYNKÁČ!J119</f>
        <v>0</v>
      </c>
      <c r="F12" s="151">
        <f t="shared" si="3"/>
        <v>0</v>
      </c>
      <c r="G12" s="140">
        <f>PLÁNYNKÁČ!K119</f>
        <v>0</v>
      </c>
      <c r="H12" s="86">
        <f>PLÁNYNKÁČ!L119</f>
        <v>0</v>
      </c>
      <c r="I12" s="86">
        <f>PLÁNYNKÁČ!M119</f>
        <v>0</v>
      </c>
      <c r="J12" s="86">
        <f>PLÁNYNKÁČ!N119</f>
        <v>0</v>
      </c>
      <c r="K12" s="139">
        <f t="shared" si="4"/>
        <v>0</v>
      </c>
      <c r="L12" s="86">
        <f>PLÁNYNKÁČ!O119</f>
        <v>0</v>
      </c>
      <c r="M12" s="86">
        <f>PLÁNYNKÁČ!P119</f>
        <v>0</v>
      </c>
      <c r="N12" s="76">
        <f t="shared" si="5"/>
        <v>0</v>
      </c>
      <c r="O12" s="147">
        <f t="shared" si="6"/>
        <v>0</v>
      </c>
      <c r="P12" s="86">
        <f>PLÁNYNKÁČ!Q119</f>
        <v>0</v>
      </c>
      <c r="Q12" s="141">
        <f>PLÁNYNKÁČ!R119</f>
        <v>0</v>
      </c>
      <c r="R12" s="86">
        <f>PLÁNYNKÁČ!S119</f>
        <v>0</v>
      </c>
      <c r="S12" s="86">
        <f>PLÁNYNKÁČ!T119</f>
        <v>0</v>
      </c>
      <c r="T12" s="86">
        <f>PLÁNYNKÁČ!U119</f>
        <v>0</v>
      </c>
      <c r="U12" s="143">
        <f t="shared" si="7"/>
        <v>0</v>
      </c>
      <c r="V12" s="86">
        <f>PLÁNYNKÁČ!V119</f>
        <v>0</v>
      </c>
      <c r="W12" s="86">
        <f>PLÁNYNKÁČ!W119</f>
        <v>0</v>
      </c>
      <c r="X12" s="82">
        <f t="shared" si="8"/>
        <v>0</v>
      </c>
      <c r="Y12" s="145">
        <f t="shared" si="0"/>
        <v>0</v>
      </c>
      <c r="Z12" s="145">
        <f t="shared" si="1"/>
        <v>0</v>
      </c>
      <c r="AA12" s="145">
        <f t="shared" si="9"/>
        <v>0</v>
      </c>
      <c r="AB12" s="86">
        <f>PLÁNYNKÁČ!X119</f>
        <v>0</v>
      </c>
      <c r="AC12" s="86">
        <f>PLÁNYNKÁČ!Y119</f>
        <v>0</v>
      </c>
      <c r="AD12" s="86">
        <f>PLÁNYNKÁČ!Z119</f>
        <v>0</v>
      </c>
      <c r="AE12" s="86">
        <f>PLÁNYNKÁČ!AA119</f>
        <v>0</v>
      </c>
      <c r="AF12" s="86">
        <f>PLÁNYNKÁČ!AB119</f>
        <v>0</v>
      </c>
      <c r="AG12" s="86">
        <f>PLÁNYNKÁČ!AC119</f>
        <v>0</v>
      </c>
      <c r="AH12" s="85">
        <f t="shared" si="10"/>
        <v>0</v>
      </c>
      <c r="AI12" s="85">
        <f t="shared" si="11"/>
        <v>0</v>
      </c>
      <c r="AJ12" s="149">
        <f t="shared" si="12"/>
        <v>0</v>
      </c>
      <c r="AK12" s="86">
        <f>PLÁNYNKÁČ!AD119</f>
        <v>0</v>
      </c>
      <c r="AL12" s="86">
        <f>PLÁNYNKÁČ!AE119</f>
        <v>0</v>
      </c>
      <c r="AM12" s="147">
        <f t="shared" si="13"/>
        <v>0</v>
      </c>
      <c r="AN12" s="86">
        <f>PLÁNYNKÁČ!AF119</f>
        <v>0</v>
      </c>
      <c r="AO12" s="86">
        <f>PLÁNYNKÁČ!AG119</f>
        <v>0</v>
      </c>
      <c r="AP12" s="86">
        <f>PLÁNYNKÁČ!AH119</f>
        <v>0</v>
      </c>
      <c r="AQ12" s="147">
        <f t="shared" si="14"/>
        <v>0</v>
      </c>
      <c r="AR12" s="86">
        <f>PLÁNYNKÁČ!AI119</f>
        <v>0</v>
      </c>
      <c r="AS12" s="86">
        <f>PLÁNYNKÁČ!AJ119</f>
        <v>0</v>
      </c>
      <c r="AT12" s="86">
        <f>PLÁNYNKÁČ!AK119</f>
        <v>0</v>
      </c>
      <c r="AU12" s="86">
        <f>PLÁNYNKÁČ!AL119</f>
        <v>0</v>
      </c>
      <c r="AV12" s="86">
        <f>PLÁNYNKÁČ!AM119</f>
        <v>0</v>
      </c>
      <c r="AW12" s="86">
        <f>PLÁNYNKÁČ!AN119</f>
        <v>0</v>
      </c>
    </row>
    <row r="13" spans="1:49" x14ac:dyDescent="0.2">
      <c r="A13" s="458"/>
      <c r="B13" s="116">
        <v>4</v>
      </c>
      <c r="C13" s="86">
        <f>PLÁNYNKÁČ!I129</f>
        <v>0</v>
      </c>
      <c r="D13" s="70">
        <f t="shared" si="2"/>
        <v>0</v>
      </c>
      <c r="E13" s="86">
        <f>PLÁNYNKÁČ!J129</f>
        <v>0</v>
      </c>
      <c r="F13" s="151">
        <f t="shared" si="3"/>
        <v>0</v>
      </c>
      <c r="G13" s="140">
        <f>PLÁNYNKÁČ!K129</f>
        <v>0</v>
      </c>
      <c r="H13" s="86">
        <f>PLÁNYNKÁČ!L129</f>
        <v>0</v>
      </c>
      <c r="I13" s="86">
        <f>PLÁNYNKÁČ!M129</f>
        <v>0</v>
      </c>
      <c r="J13" s="86">
        <f>PLÁNYNKÁČ!N129</f>
        <v>0</v>
      </c>
      <c r="K13" s="139">
        <f t="shared" si="4"/>
        <v>0</v>
      </c>
      <c r="L13" s="86">
        <f>PLÁNYNKÁČ!O129</f>
        <v>0</v>
      </c>
      <c r="M13" s="86">
        <f>PLÁNYNKÁČ!P129</f>
        <v>0</v>
      </c>
      <c r="N13" s="76">
        <f t="shared" si="5"/>
        <v>0</v>
      </c>
      <c r="O13" s="147">
        <f t="shared" si="6"/>
        <v>0</v>
      </c>
      <c r="P13" s="86">
        <f>PLÁNYNKÁČ!Q129</f>
        <v>0</v>
      </c>
      <c r="Q13" s="141">
        <f>PLÁNYNKÁČ!R129</f>
        <v>0</v>
      </c>
      <c r="R13" s="86">
        <f>PLÁNYNKÁČ!S129</f>
        <v>0</v>
      </c>
      <c r="S13" s="86">
        <f>PLÁNYNKÁČ!T129</f>
        <v>0</v>
      </c>
      <c r="T13" s="86">
        <f>PLÁNYNKÁČ!U129</f>
        <v>0</v>
      </c>
      <c r="U13" s="143">
        <f t="shared" si="7"/>
        <v>0</v>
      </c>
      <c r="V13" s="86">
        <f>PLÁNYNKÁČ!V129</f>
        <v>0</v>
      </c>
      <c r="W13" s="86">
        <f>PLÁNYNKÁČ!W129</f>
        <v>0</v>
      </c>
      <c r="X13" s="82">
        <f t="shared" si="8"/>
        <v>0</v>
      </c>
      <c r="Y13" s="145">
        <f t="shared" si="0"/>
        <v>0</v>
      </c>
      <c r="Z13" s="145">
        <f t="shared" si="1"/>
        <v>0</v>
      </c>
      <c r="AA13" s="145">
        <f t="shared" si="9"/>
        <v>0</v>
      </c>
      <c r="AB13" s="86">
        <f>PLÁNYNKÁČ!X129</f>
        <v>0</v>
      </c>
      <c r="AC13" s="86">
        <f>PLÁNYNKÁČ!Y129</f>
        <v>0</v>
      </c>
      <c r="AD13" s="86">
        <f>PLÁNYNKÁČ!Z129</f>
        <v>0</v>
      </c>
      <c r="AE13" s="86">
        <f>PLÁNYNKÁČ!AA129</f>
        <v>0</v>
      </c>
      <c r="AF13" s="86">
        <f>PLÁNYNKÁČ!AB129</f>
        <v>0</v>
      </c>
      <c r="AG13" s="86">
        <f>PLÁNYNKÁČ!AC129</f>
        <v>0</v>
      </c>
      <c r="AH13" s="85">
        <f t="shared" si="10"/>
        <v>0</v>
      </c>
      <c r="AI13" s="85">
        <f t="shared" si="11"/>
        <v>0</v>
      </c>
      <c r="AJ13" s="149">
        <f t="shared" si="12"/>
        <v>0</v>
      </c>
      <c r="AK13" s="86">
        <f>PLÁNYNKÁČ!AD129</f>
        <v>0</v>
      </c>
      <c r="AL13" s="86">
        <f>PLÁNYNKÁČ!AE129</f>
        <v>0</v>
      </c>
      <c r="AM13" s="147">
        <f t="shared" si="13"/>
        <v>0</v>
      </c>
      <c r="AN13" s="86">
        <f>PLÁNYNKÁČ!AF129</f>
        <v>0</v>
      </c>
      <c r="AO13" s="86">
        <f>PLÁNYNKÁČ!AG129</f>
        <v>0</v>
      </c>
      <c r="AP13" s="86">
        <f>PLÁNYNKÁČ!AH129</f>
        <v>0</v>
      </c>
      <c r="AQ13" s="147">
        <f t="shared" si="14"/>
        <v>0</v>
      </c>
      <c r="AR13" s="86">
        <f>PLÁNYNKÁČ!AI129</f>
        <v>0</v>
      </c>
      <c r="AS13" s="86">
        <f>PLÁNYNKÁČ!AJ129</f>
        <v>0</v>
      </c>
      <c r="AT13" s="86">
        <f>PLÁNYNKÁČ!AK129</f>
        <v>0</v>
      </c>
      <c r="AU13" s="86">
        <f>PLÁNYNKÁČ!AL129</f>
        <v>0</v>
      </c>
      <c r="AV13" s="86">
        <f>PLÁNYNKÁČ!AM129</f>
        <v>0</v>
      </c>
      <c r="AW13" s="86">
        <f>PLÁNYNKÁČ!AN129</f>
        <v>0</v>
      </c>
    </row>
    <row r="14" spans="1:49" x14ac:dyDescent="0.2">
      <c r="A14" s="458">
        <v>4</v>
      </c>
      <c r="B14" s="116">
        <v>1</v>
      </c>
      <c r="C14" s="86">
        <f>PLÁNYNKÁČ!I139</f>
        <v>0</v>
      </c>
      <c r="D14" s="70">
        <f t="shared" si="2"/>
        <v>0</v>
      </c>
      <c r="E14" s="86">
        <f>PLÁNYNKÁČ!J139</f>
        <v>0</v>
      </c>
      <c r="F14" s="151">
        <f t="shared" si="3"/>
        <v>0</v>
      </c>
      <c r="G14" s="140">
        <f>PLÁNYNKÁČ!K139</f>
        <v>0</v>
      </c>
      <c r="H14" s="86">
        <f>PLÁNYNKÁČ!L139</f>
        <v>0</v>
      </c>
      <c r="I14" s="86">
        <f>PLÁNYNKÁČ!M139</f>
        <v>0</v>
      </c>
      <c r="J14" s="86">
        <f>PLÁNYNKÁČ!N139</f>
        <v>0</v>
      </c>
      <c r="K14" s="139">
        <f t="shared" si="4"/>
        <v>0</v>
      </c>
      <c r="L14" s="86">
        <f>PLÁNYNKÁČ!O139</f>
        <v>0</v>
      </c>
      <c r="M14" s="86">
        <f>PLÁNYNKÁČ!P139</f>
        <v>0</v>
      </c>
      <c r="N14" s="76">
        <f t="shared" si="5"/>
        <v>0</v>
      </c>
      <c r="O14" s="147">
        <f t="shared" si="6"/>
        <v>0</v>
      </c>
      <c r="P14" s="86">
        <f>PLÁNYNKÁČ!Q139</f>
        <v>0</v>
      </c>
      <c r="Q14" s="141">
        <f>PLÁNYNKÁČ!R139</f>
        <v>0</v>
      </c>
      <c r="R14" s="86">
        <f>PLÁNYNKÁČ!S139</f>
        <v>0</v>
      </c>
      <c r="S14" s="86">
        <f>PLÁNYNKÁČ!T139</f>
        <v>0</v>
      </c>
      <c r="T14" s="86">
        <f>PLÁNYNKÁČ!U139</f>
        <v>0</v>
      </c>
      <c r="U14" s="143">
        <f t="shared" si="7"/>
        <v>0</v>
      </c>
      <c r="V14" s="86">
        <f>PLÁNYNKÁČ!V139</f>
        <v>0</v>
      </c>
      <c r="W14" s="86">
        <f>PLÁNYNKÁČ!W139</f>
        <v>0</v>
      </c>
      <c r="X14" s="82">
        <f t="shared" si="8"/>
        <v>0</v>
      </c>
      <c r="Y14" s="145">
        <f t="shared" si="0"/>
        <v>0</v>
      </c>
      <c r="Z14" s="145">
        <f t="shared" si="1"/>
        <v>0</v>
      </c>
      <c r="AA14" s="145">
        <f t="shared" si="9"/>
        <v>0</v>
      </c>
      <c r="AB14" s="86">
        <f>PLÁNYNKÁČ!X139</f>
        <v>0</v>
      </c>
      <c r="AC14" s="86">
        <f>PLÁNYNKÁČ!Y139</f>
        <v>0</v>
      </c>
      <c r="AD14" s="86">
        <f>PLÁNYNKÁČ!Z139</f>
        <v>0</v>
      </c>
      <c r="AE14" s="86">
        <f>PLÁNYNKÁČ!AA139</f>
        <v>0</v>
      </c>
      <c r="AF14" s="86">
        <f>PLÁNYNKÁČ!AB139</f>
        <v>0</v>
      </c>
      <c r="AG14" s="86">
        <f>PLÁNYNKÁČ!AC139</f>
        <v>0</v>
      </c>
      <c r="AH14" s="85">
        <f t="shared" si="10"/>
        <v>0</v>
      </c>
      <c r="AI14" s="85">
        <f t="shared" si="11"/>
        <v>0</v>
      </c>
      <c r="AJ14" s="149">
        <f t="shared" si="12"/>
        <v>0</v>
      </c>
      <c r="AK14" s="86">
        <f>PLÁNYNKÁČ!AD139</f>
        <v>0</v>
      </c>
      <c r="AL14" s="86">
        <f>PLÁNYNKÁČ!AE139</f>
        <v>0</v>
      </c>
      <c r="AM14" s="147">
        <f t="shared" si="13"/>
        <v>0</v>
      </c>
      <c r="AN14" s="86">
        <f>PLÁNYNKÁČ!AF139</f>
        <v>0</v>
      </c>
      <c r="AO14" s="86">
        <f>PLÁNYNKÁČ!AG139</f>
        <v>0</v>
      </c>
      <c r="AP14" s="86">
        <f>PLÁNYNKÁČ!AH139</f>
        <v>0</v>
      </c>
      <c r="AQ14" s="147">
        <f t="shared" si="14"/>
        <v>0</v>
      </c>
      <c r="AR14" s="86">
        <f>PLÁNYNKÁČ!AI139</f>
        <v>0</v>
      </c>
      <c r="AS14" s="86">
        <f>PLÁNYNKÁČ!AJ139</f>
        <v>0</v>
      </c>
      <c r="AT14" s="86">
        <f>PLÁNYNKÁČ!AK139</f>
        <v>0</v>
      </c>
      <c r="AU14" s="86">
        <f>PLÁNYNKÁČ!AL139</f>
        <v>0</v>
      </c>
      <c r="AV14" s="86">
        <f>PLÁNYNKÁČ!AM139</f>
        <v>0</v>
      </c>
      <c r="AW14" s="86">
        <f>PLÁNYNKÁČ!AN139</f>
        <v>0</v>
      </c>
    </row>
    <row r="15" spans="1:49" x14ac:dyDescent="0.2">
      <c r="A15" s="458"/>
      <c r="B15" s="116">
        <v>2</v>
      </c>
      <c r="C15" s="86">
        <f>PLÁNYNKÁČ!I149</f>
        <v>0</v>
      </c>
      <c r="D15" s="70">
        <f t="shared" si="2"/>
        <v>0</v>
      </c>
      <c r="E15" s="86">
        <f>PLÁNYNKÁČ!J149</f>
        <v>0</v>
      </c>
      <c r="F15" s="151">
        <f t="shared" si="3"/>
        <v>0</v>
      </c>
      <c r="G15" s="140">
        <f>PLÁNYNKÁČ!K149</f>
        <v>0</v>
      </c>
      <c r="H15" s="86">
        <f>PLÁNYNKÁČ!L149</f>
        <v>0</v>
      </c>
      <c r="I15" s="86">
        <f>PLÁNYNKÁČ!M149</f>
        <v>0</v>
      </c>
      <c r="J15" s="86">
        <f>PLÁNYNKÁČ!N149</f>
        <v>0</v>
      </c>
      <c r="K15" s="139">
        <f t="shared" si="4"/>
        <v>0</v>
      </c>
      <c r="L15" s="86">
        <f>PLÁNYNKÁČ!O149</f>
        <v>0</v>
      </c>
      <c r="M15" s="86">
        <f>PLÁNYNKÁČ!P149</f>
        <v>0</v>
      </c>
      <c r="N15" s="76">
        <f t="shared" si="5"/>
        <v>0</v>
      </c>
      <c r="O15" s="147">
        <f t="shared" si="6"/>
        <v>0</v>
      </c>
      <c r="P15" s="86">
        <f>PLÁNYNKÁČ!Q149</f>
        <v>0</v>
      </c>
      <c r="Q15" s="141">
        <f>PLÁNYNKÁČ!R149</f>
        <v>0</v>
      </c>
      <c r="R15" s="86">
        <f>PLÁNYNKÁČ!S149</f>
        <v>0</v>
      </c>
      <c r="S15" s="86">
        <f>PLÁNYNKÁČ!T149</f>
        <v>0</v>
      </c>
      <c r="T15" s="86">
        <f>PLÁNYNKÁČ!U149</f>
        <v>0</v>
      </c>
      <c r="U15" s="143">
        <f t="shared" si="7"/>
        <v>0</v>
      </c>
      <c r="V15" s="86">
        <f>PLÁNYNKÁČ!V149</f>
        <v>0</v>
      </c>
      <c r="W15" s="86">
        <f>PLÁNYNKÁČ!W149</f>
        <v>0</v>
      </c>
      <c r="X15" s="82">
        <f t="shared" si="8"/>
        <v>0</v>
      </c>
      <c r="Y15" s="145">
        <f t="shared" si="0"/>
        <v>0</v>
      </c>
      <c r="Z15" s="145">
        <f t="shared" si="1"/>
        <v>0</v>
      </c>
      <c r="AA15" s="145">
        <f t="shared" si="9"/>
        <v>0</v>
      </c>
      <c r="AB15" s="86">
        <f>PLÁNYNKÁČ!X149</f>
        <v>0</v>
      </c>
      <c r="AC15" s="86">
        <f>PLÁNYNKÁČ!Y149</f>
        <v>0</v>
      </c>
      <c r="AD15" s="86">
        <f>PLÁNYNKÁČ!Z149</f>
        <v>0</v>
      </c>
      <c r="AE15" s="86">
        <f>PLÁNYNKÁČ!AA149</f>
        <v>0</v>
      </c>
      <c r="AF15" s="86">
        <f>PLÁNYNKÁČ!AB149</f>
        <v>0</v>
      </c>
      <c r="AG15" s="86">
        <f>PLÁNYNKÁČ!AC149</f>
        <v>0</v>
      </c>
      <c r="AH15" s="85">
        <f t="shared" si="10"/>
        <v>0</v>
      </c>
      <c r="AI15" s="85">
        <f t="shared" si="11"/>
        <v>0</v>
      </c>
      <c r="AJ15" s="149">
        <f t="shared" si="12"/>
        <v>0</v>
      </c>
      <c r="AK15" s="86">
        <f>PLÁNYNKÁČ!AD149</f>
        <v>0</v>
      </c>
      <c r="AL15" s="86">
        <f>PLÁNYNKÁČ!AE149</f>
        <v>0</v>
      </c>
      <c r="AM15" s="147">
        <f t="shared" si="13"/>
        <v>0</v>
      </c>
      <c r="AN15" s="86">
        <f>PLÁNYNKÁČ!AF149</f>
        <v>0</v>
      </c>
      <c r="AO15" s="86">
        <f>PLÁNYNKÁČ!AG149</f>
        <v>0</v>
      </c>
      <c r="AP15" s="86">
        <f>PLÁNYNKÁČ!AH149</f>
        <v>0</v>
      </c>
      <c r="AQ15" s="147">
        <f t="shared" si="14"/>
        <v>0</v>
      </c>
      <c r="AR15" s="86">
        <f>PLÁNYNKÁČ!AI149</f>
        <v>0</v>
      </c>
      <c r="AS15" s="86">
        <f>PLÁNYNKÁČ!AJ149</f>
        <v>0</v>
      </c>
      <c r="AT15" s="86">
        <f>PLÁNYNKÁČ!AK149</f>
        <v>0</v>
      </c>
      <c r="AU15" s="86">
        <f>PLÁNYNKÁČ!AL149</f>
        <v>0</v>
      </c>
      <c r="AV15" s="86">
        <f>PLÁNYNKÁČ!AM149</f>
        <v>0</v>
      </c>
      <c r="AW15" s="86">
        <f>PLÁNYNKÁČ!AN149</f>
        <v>0</v>
      </c>
    </row>
    <row r="16" spans="1:49" x14ac:dyDescent="0.2">
      <c r="A16" s="458"/>
      <c r="B16" s="116">
        <v>3</v>
      </c>
      <c r="C16" s="86">
        <f>PLÁNYNKÁČ!I159</f>
        <v>0</v>
      </c>
      <c r="D16" s="70">
        <f t="shared" si="2"/>
        <v>0</v>
      </c>
      <c r="E16" s="86">
        <f>PLÁNYNKÁČ!J159</f>
        <v>0</v>
      </c>
      <c r="F16" s="151">
        <f t="shared" si="3"/>
        <v>0</v>
      </c>
      <c r="G16" s="140">
        <f>PLÁNYNKÁČ!K159</f>
        <v>0</v>
      </c>
      <c r="H16" s="86">
        <f>PLÁNYNKÁČ!L159</f>
        <v>0</v>
      </c>
      <c r="I16" s="86">
        <f>PLÁNYNKÁČ!M159</f>
        <v>0</v>
      </c>
      <c r="J16" s="86">
        <f>PLÁNYNKÁČ!N159</f>
        <v>0</v>
      </c>
      <c r="K16" s="139">
        <f t="shared" si="4"/>
        <v>0</v>
      </c>
      <c r="L16" s="86">
        <f>PLÁNYNKÁČ!O159</f>
        <v>0</v>
      </c>
      <c r="M16" s="86">
        <f>PLÁNYNKÁČ!P159</f>
        <v>0</v>
      </c>
      <c r="N16" s="76">
        <f t="shared" si="5"/>
        <v>0</v>
      </c>
      <c r="O16" s="147">
        <f t="shared" si="6"/>
        <v>0</v>
      </c>
      <c r="P16" s="86">
        <f>PLÁNYNKÁČ!Q159</f>
        <v>0</v>
      </c>
      <c r="Q16" s="141">
        <f>PLÁNYNKÁČ!R159</f>
        <v>0</v>
      </c>
      <c r="R16" s="86">
        <f>PLÁNYNKÁČ!S159</f>
        <v>0</v>
      </c>
      <c r="S16" s="86">
        <f>PLÁNYNKÁČ!T159</f>
        <v>0</v>
      </c>
      <c r="T16" s="86">
        <f>PLÁNYNKÁČ!U159</f>
        <v>0</v>
      </c>
      <c r="U16" s="143">
        <f t="shared" si="7"/>
        <v>0</v>
      </c>
      <c r="V16" s="86">
        <f>PLÁNYNKÁČ!V159</f>
        <v>0</v>
      </c>
      <c r="W16" s="86">
        <f>PLÁNYNKÁČ!W159</f>
        <v>0</v>
      </c>
      <c r="X16" s="82">
        <f t="shared" si="8"/>
        <v>0</v>
      </c>
      <c r="Y16" s="145">
        <f t="shared" si="0"/>
        <v>0</v>
      </c>
      <c r="Z16" s="145">
        <f t="shared" si="1"/>
        <v>0</v>
      </c>
      <c r="AA16" s="145">
        <f t="shared" si="9"/>
        <v>0</v>
      </c>
      <c r="AB16" s="86">
        <f>PLÁNYNKÁČ!X159</f>
        <v>0</v>
      </c>
      <c r="AC16" s="86">
        <f>PLÁNYNKÁČ!Y159</f>
        <v>0</v>
      </c>
      <c r="AD16" s="86">
        <f>PLÁNYNKÁČ!Z159</f>
        <v>0</v>
      </c>
      <c r="AE16" s="86">
        <f>PLÁNYNKÁČ!AA159</f>
        <v>0</v>
      </c>
      <c r="AF16" s="86">
        <f>PLÁNYNKÁČ!AB159</f>
        <v>0</v>
      </c>
      <c r="AG16" s="86">
        <f>PLÁNYNKÁČ!AC159</f>
        <v>0</v>
      </c>
      <c r="AH16" s="85">
        <f t="shared" si="10"/>
        <v>0</v>
      </c>
      <c r="AI16" s="85">
        <f t="shared" si="11"/>
        <v>0</v>
      </c>
      <c r="AJ16" s="149">
        <f t="shared" si="12"/>
        <v>0</v>
      </c>
      <c r="AK16" s="86">
        <f>PLÁNYNKÁČ!AD159</f>
        <v>0</v>
      </c>
      <c r="AL16" s="86">
        <f>PLÁNYNKÁČ!AE159</f>
        <v>0</v>
      </c>
      <c r="AM16" s="147">
        <f t="shared" si="13"/>
        <v>0</v>
      </c>
      <c r="AN16" s="86">
        <f>PLÁNYNKÁČ!AF159</f>
        <v>0</v>
      </c>
      <c r="AO16" s="86">
        <f>PLÁNYNKÁČ!AG159</f>
        <v>0</v>
      </c>
      <c r="AP16" s="86">
        <f>PLÁNYNKÁČ!AH159</f>
        <v>0</v>
      </c>
      <c r="AQ16" s="147">
        <f t="shared" si="14"/>
        <v>0</v>
      </c>
      <c r="AR16" s="86">
        <f>PLÁNYNKÁČ!AI159</f>
        <v>0</v>
      </c>
      <c r="AS16" s="86">
        <f>PLÁNYNKÁČ!AJ159</f>
        <v>0</v>
      </c>
      <c r="AT16" s="86">
        <f>PLÁNYNKÁČ!AK159</f>
        <v>0</v>
      </c>
      <c r="AU16" s="86">
        <f>PLÁNYNKÁČ!AL159</f>
        <v>0</v>
      </c>
      <c r="AV16" s="86">
        <f>PLÁNYNKÁČ!AM159</f>
        <v>0</v>
      </c>
      <c r="AW16" s="86">
        <f>PLÁNYNKÁČ!AN159</f>
        <v>0</v>
      </c>
    </row>
    <row r="17" spans="1:49" x14ac:dyDescent="0.2">
      <c r="A17" s="458"/>
      <c r="B17" s="116">
        <v>4</v>
      </c>
      <c r="C17" s="86">
        <f>PLÁNYNKÁČ!I169</f>
        <v>0</v>
      </c>
      <c r="D17" s="70">
        <f t="shared" si="2"/>
        <v>0</v>
      </c>
      <c r="E17" s="86">
        <f>PLÁNYNKÁČ!J169</f>
        <v>0</v>
      </c>
      <c r="F17" s="151">
        <f t="shared" si="3"/>
        <v>0</v>
      </c>
      <c r="G17" s="140">
        <f>PLÁNYNKÁČ!K169</f>
        <v>0</v>
      </c>
      <c r="H17" s="86">
        <f>PLÁNYNKÁČ!L169</f>
        <v>0</v>
      </c>
      <c r="I17" s="86">
        <f>PLÁNYNKÁČ!M169</f>
        <v>0</v>
      </c>
      <c r="J17" s="86">
        <f>PLÁNYNKÁČ!N169</f>
        <v>0</v>
      </c>
      <c r="K17" s="139">
        <f t="shared" si="4"/>
        <v>0</v>
      </c>
      <c r="L17" s="86">
        <f>PLÁNYNKÁČ!O169</f>
        <v>0</v>
      </c>
      <c r="M17" s="86">
        <f>PLÁNYNKÁČ!P169</f>
        <v>0</v>
      </c>
      <c r="N17" s="76">
        <f t="shared" si="5"/>
        <v>0</v>
      </c>
      <c r="O17" s="147">
        <f t="shared" si="6"/>
        <v>0</v>
      </c>
      <c r="P17" s="86">
        <f>PLÁNYNKÁČ!Q169</f>
        <v>0</v>
      </c>
      <c r="Q17" s="141">
        <f>PLÁNYNKÁČ!R169</f>
        <v>0</v>
      </c>
      <c r="R17" s="86">
        <f>PLÁNYNKÁČ!S169</f>
        <v>0</v>
      </c>
      <c r="S17" s="86">
        <f>PLÁNYNKÁČ!T169</f>
        <v>0</v>
      </c>
      <c r="T17" s="86">
        <f>PLÁNYNKÁČ!U169</f>
        <v>0</v>
      </c>
      <c r="U17" s="143">
        <f t="shared" si="7"/>
        <v>0</v>
      </c>
      <c r="V17" s="86">
        <f>PLÁNYNKÁČ!V169</f>
        <v>0</v>
      </c>
      <c r="W17" s="86">
        <f>PLÁNYNKÁČ!W169</f>
        <v>0</v>
      </c>
      <c r="X17" s="82">
        <f t="shared" si="8"/>
        <v>0</v>
      </c>
      <c r="Y17" s="145">
        <f t="shared" si="0"/>
        <v>0</v>
      </c>
      <c r="Z17" s="145">
        <f t="shared" si="1"/>
        <v>0</v>
      </c>
      <c r="AA17" s="145">
        <f t="shared" si="9"/>
        <v>0</v>
      </c>
      <c r="AB17" s="86">
        <f>PLÁNYNKÁČ!X169</f>
        <v>0</v>
      </c>
      <c r="AC17" s="86">
        <f>PLÁNYNKÁČ!Y169</f>
        <v>0</v>
      </c>
      <c r="AD17" s="86">
        <f>PLÁNYNKÁČ!Z169</f>
        <v>0</v>
      </c>
      <c r="AE17" s="86">
        <f>PLÁNYNKÁČ!AA169</f>
        <v>0</v>
      </c>
      <c r="AF17" s="86">
        <f>PLÁNYNKÁČ!AB169</f>
        <v>0</v>
      </c>
      <c r="AG17" s="86">
        <f>PLÁNYNKÁČ!AC169</f>
        <v>0</v>
      </c>
      <c r="AH17" s="85">
        <f t="shared" si="10"/>
        <v>0</v>
      </c>
      <c r="AI17" s="85">
        <f t="shared" si="11"/>
        <v>0</v>
      </c>
      <c r="AJ17" s="149">
        <f t="shared" si="12"/>
        <v>0</v>
      </c>
      <c r="AK17" s="86">
        <f>PLÁNYNKÁČ!AD169</f>
        <v>0</v>
      </c>
      <c r="AL17" s="86">
        <f>PLÁNYNKÁČ!AE169</f>
        <v>0</v>
      </c>
      <c r="AM17" s="147">
        <f t="shared" si="13"/>
        <v>0</v>
      </c>
      <c r="AN17" s="86">
        <f>PLÁNYNKÁČ!AF169</f>
        <v>0</v>
      </c>
      <c r="AO17" s="86">
        <f>PLÁNYNKÁČ!AG169</f>
        <v>0</v>
      </c>
      <c r="AP17" s="86">
        <f>PLÁNYNKÁČ!AH169</f>
        <v>0</v>
      </c>
      <c r="AQ17" s="147">
        <f t="shared" si="14"/>
        <v>0</v>
      </c>
      <c r="AR17" s="86">
        <f>PLÁNYNKÁČ!AI169</f>
        <v>0</v>
      </c>
      <c r="AS17" s="86">
        <f>PLÁNYNKÁČ!AJ169</f>
        <v>0</v>
      </c>
      <c r="AT17" s="86">
        <f>PLÁNYNKÁČ!AK169</f>
        <v>0</v>
      </c>
      <c r="AU17" s="86">
        <f>PLÁNYNKÁČ!AL169</f>
        <v>0</v>
      </c>
      <c r="AV17" s="86">
        <f>PLÁNYNKÁČ!AM169</f>
        <v>0</v>
      </c>
      <c r="AW17" s="86">
        <f>PLÁNYNKÁČ!AN169</f>
        <v>0</v>
      </c>
    </row>
    <row r="18" spans="1:49" x14ac:dyDescent="0.2">
      <c r="A18" s="458">
        <v>5</v>
      </c>
      <c r="B18" s="116">
        <v>1</v>
      </c>
      <c r="C18" s="86">
        <f>PLÁNYNKÁČ!I179</f>
        <v>0</v>
      </c>
      <c r="D18" s="70">
        <f t="shared" si="2"/>
        <v>0</v>
      </c>
      <c r="E18" s="86">
        <f>PLÁNYNKÁČ!J179</f>
        <v>0</v>
      </c>
      <c r="F18" s="151">
        <f t="shared" si="3"/>
        <v>0</v>
      </c>
      <c r="G18" s="140">
        <f>PLÁNYNKÁČ!K179</f>
        <v>0</v>
      </c>
      <c r="H18" s="86">
        <f>PLÁNYNKÁČ!L179</f>
        <v>0</v>
      </c>
      <c r="I18" s="86">
        <f>PLÁNYNKÁČ!M179</f>
        <v>0</v>
      </c>
      <c r="J18" s="86">
        <f>PLÁNYNKÁČ!N179</f>
        <v>0</v>
      </c>
      <c r="K18" s="139">
        <f t="shared" si="4"/>
        <v>0</v>
      </c>
      <c r="L18" s="86">
        <f>PLÁNYNKÁČ!O179</f>
        <v>0</v>
      </c>
      <c r="M18" s="86">
        <f>PLÁNYNKÁČ!P179</f>
        <v>0</v>
      </c>
      <c r="N18" s="76">
        <f t="shared" si="5"/>
        <v>0</v>
      </c>
      <c r="O18" s="147">
        <f t="shared" si="6"/>
        <v>0</v>
      </c>
      <c r="P18" s="86">
        <f>PLÁNYNKÁČ!Q179</f>
        <v>0</v>
      </c>
      <c r="Q18" s="141">
        <f>PLÁNYNKÁČ!R179</f>
        <v>0</v>
      </c>
      <c r="R18" s="86">
        <f>PLÁNYNKÁČ!S179</f>
        <v>0</v>
      </c>
      <c r="S18" s="86">
        <f>PLÁNYNKÁČ!T179</f>
        <v>0</v>
      </c>
      <c r="T18" s="86">
        <f>PLÁNYNKÁČ!U179</f>
        <v>0</v>
      </c>
      <c r="U18" s="143">
        <f t="shared" si="7"/>
        <v>0</v>
      </c>
      <c r="V18" s="86">
        <f>PLÁNYNKÁČ!V179</f>
        <v>0</v>
      </c>
      <c r="W18" s="86">
        <f>PLÁNYNKÁČ!W179</f>
        <v>0</v>
      </c>
      <c r="X18" s="82">
        <f t="shared" si="8"/>
        <v>0</v>
      </c>
      <c r="Y18" s="145">
        <f t="shared" si="0"/>
        <v>0</v>
      </c>
      <c r="Z18" s="145">
        <f t="shared" si="1"/>
        <v>0</v>
      </c>
      <c r="AA18" s="145">
        <f t="shared" si="9"/>
        <v>0</v>
      </c>
      <c r="AB18" s="86">
        <f>PLÁNYNKÁČ!X179</f>
        <v>0</v>
      </c>
      <c r="AC18" s="86">
        <f>PLÁNYNKÁČ!Y179</f>
        <v>0</v>
      </c>
      <c r="AD18" s="86">
        <f>PLÁNYNKÁČ!Z179</f>
        <v>0</v>
      </c>
      <c r="AE18" s="86">
        <f>PLÁNYNKÁČ!AA179</f>
        <v>0</v>
      </c>
      <c r="AF18" s="86">
        <f>PLÁNYNKÁČ!AB179</f>
        <v>0</v>
      </c>
      <c r="AG18" s="86">
        <f>PLÁNYNKÁČ!AC179</f>
        <v>0</v>
      </c>
      <c r="AH18" s="85">
        <f t="shared" si="10"/>
        <v>0</v>
      </c>
      <c r="AI18" s="85">
        <f t="shared" si="11"/>
        <v>0</v>
      </c>
      <c r="AJ18" s="149">
        <f t="shared" si="12"/>
        <v>0</v>
      </c>
      <c r="AK18" s="86">
        <f>PLÁNYNKÁČ!AD179</f>
        <v>0</v>
      </c>
      <c r="AL18" s="86">
        <f>PLÁNYNKÁČ!AE179</f>
        <v>0</v>
      </c>
      <c r="AM18" s="147">
        <f t="shared" si="13"/>
        <v>0</v>
      </c>
      <c r="AN18" s="86">
        <f>PLÁNYNKÁČ!AF179</f>
        <v>0</v>
      </c>
      <c r="AO18" s="86">
        <f>PLÁNYNKÁČ!AG179</f>
        <v>0</v>
      </c>
      <c r="AP18" s="86">
        <f>PLÁNYNKÁČ!AH179</f>
        <v>0</v>
      </c>
      <c r="AQ18" s="147">
        <f t="shared" si="14"/>
        <v>0</v>
      </c>
      <c r="AR18" s="86">
        <f>PLÁNYNKÁČ!AI179</f>
        <v>0</v>
      </c>
      <c r="AS18" s="86">
        <f>PLÁNYNKÁČ!AJ179</f>
        <v>0</v>
      </c>
      <c r="AT18" s="86">
        <f>PLÁNYNKÁČ!AK179</f>
        <v>0</v>
      </c>
      <c r="AU18" s="86">
        <f>PLÁNYNKÁČ!AL179</f>
        <v>0</v>
      </c>
      <c r="AV18" s="86">
        <f>PLÁNYNKÁČ!AM179</f>
        <v>0</v>
      </c>
      <c r="AW18" s="86">
        <f>PLÁNYNKÁČ!AN179</f>
        <v>0</v>
      </c>
    </row>
    <row r="19" spans="1:49" x14ac:dyDescent="0.2">
      <c r="A19" s="458"/>
      <c r="B19" s="116">
        <v>2</v>
      </c>
      <c r="C19" s="86">
        <f>PLÁNYNKÁČ!I189</f>
        <v>0</v>
      </c>
      <c r="D19" s="70">
        <f t="shared" si="2"/>
        <v>0</v>
      </c>
      <c r="E19" s="86">
        <f>PLÁNYNKÁČ!J189</f>
        <v>0</v>
      </c>
      <c r="F19" s="151">
        <f t="shared" si="3"/>
        <v>0</v>
      </c>
      <c r="G19" s="140">
        <f>PLÁNYNKÁČ!K189</f>
        <v>0</v>
      </c>
      <c r="H19" s="86">
        <f>PLÁNYNKÁČ!L189</f>
        <v>0</v>
      </c>
      <c r="I19" s="86">
        <f>PLÁNYNKÁČ!M189</f>
        <v>0</v>
      </c>
      <c r="J19" s="86">
        <f>PLÁNYNKÁČ!N189</f>
        <v>0</v>
      </c>
      <c r="K19" s="139">
        <f t="shared" si="4"/>
        <v>0</v>
      </c>
      <c r="L19" s="86">
        <f>PLÁNYNKÁČ!O189</f>
        <v>0</v>
      </c>
      <c r="M19" s="86">
        <f>PLÁNYNKÁČ!P189</f>
        <v>0</v>
      </c>
      <c r="N19" s="76">
        <f t="shared" si="5"/>
        <v>0</v>
      </c>
      <c r="O19" s="147">
        <f t="shared" si="6"/>
        <v>0</v>
      </c>
      <c r="P19" s="86">
        <f>PLÁNYNKÁČ!Q189</f>
        <v>0</v>
      </c>
      <c r="Q19" s="141">
        <f>PLÁNYNKÁČ!R189</f>
        <v>0</v>
      </c>
      <c r="R19" s="86">
        <f>PLÁNYNKÁČ!S189</f>
        <v>0</v>
      </c>
      <c r="S19" s="86">
        <f>PLÁNYNKÁČ!T189</f>
        <v>0</v>
      </c>
      <c r="T19" s="86">
        <f>PLÁNYNKÁČ!U189</f>
        <v>0</v>
      </c>
      <c r="U19" s="143">
        <f t="shared" si="7"/>
        <v>0</v>
      </c>
      <c r="V19" s="86">
        <f>PLÁNYNKÁČ!V189</f>
        <v>0</v>
      </c>
      <c r="W19" s="86">
        <f>PLÁNYNKÁČ!W189</f>
        <v>0</v>
      </c>
      <c r="X19" s="82">
        <f t="shared" si="8"/>
        <v>0</v>
      </c>
      <c r="Y19" s="145">
        <f t="shared" si="0"/>
        <v>0</v>
      </c>
      <c r="Z19" s="145">
        <f t="shared" si="1"/>
        <v>0</v>
      </c>
      <c r="AA19" s="145">
        <f t="shared" si="9"/>
        <v>0</v>
      </c>
      <c r="AB19" s="86">
        <f>PLÁNYNKÁČ!X189</f>
        <v>0</v>
      </c>
      <c r="AC19" s="86">
        <f>PLÁNYNKÁČ!Y189</f>
        <v>0</v>
      </c>
      <c r="AD19" s="86">
        <f>PLÁNYNKÁČ!Z189</f>
        <v>0</v>
      </c>
      <c r="AE19" s="86">
        <f>PLÁNYNKÁČ!AA189</f>
        <v>0</v>
      </c>
      <c r="AF19" s="86">
        <f>PLÁNYNKÁČ!AB189</f>
        <v>0</v>
      </c>
      <c r="AG19" s="86">
        <f>PLÁNYNKÁČ!AC189</f>
        <v>0</v>
      </c>
      <c r="AH19" s="85">
        <f t="shared" si="10"/>
        <v>0</v>
      </c>
      <c r="AI19" s="85">
        <f t="shared" si="11"/>
        <v>0</v>
      </c>
      <c r="AJ19" s="149">
        <f t="shared" si="12"/>
        <v>0</v>
      </c>
      <c r="AK19" s="86">
        <f>PLÁNYNKÁČ!AD189</f>
        <v>0</v>
      </c>
      <c r="AL19" s="86">
        <f>PLÁNYNKÁČ!AE189</f>
        <v>0</v>
      </c>
      <c r="AM19" s="147">
        <f t="shared" si="13"/>
        <v>0</v>
      </c>
      <c r="AN19" s="86">
        <f>PLÁNYNKÁČ!AF189</f>
        <v>0</v>
      </c>
      <c r="AO19" s="86">
        <f>PLÁNYNKÁČ!AG189</f>
        <v>0</v>
      </c>
      <c r="AP19" s="86">
        <f>PLÁNYNKÁČ!AH189</f>
        <v>0</v>
      </c>
      <c r="AQ19" s="147">
        <f t="shared" si="14"/>
        <v>0</v>
      </c>
      <c r="AR19" s="86">
        <f>PLÁNYNKÁČ!AI189</f>
        <v>0</v>
      </c>
      <c r="AS19" s="86">
        <f>PLÁNYNKÁČ!AJ189</f>
        <v>0</v>
      </c>
      <c r="AT19" s="86">
        <f>PLÁNYNKÁČ!AK189</f>
        <v>0</v>
      </c>
      <c r="AU19" s="86">
        <f>PLÁNYNKÁČ!AL189</f>
        <v>0</v>
      </c>
      <c r="AV19" s="86">
        <f>PLÁNYNKÁČ!AM189</f>
        <v>0</v>
      </c>
      <c r="AW19" s="86">
        <f>PLÁNYNKÁČ!AN189</f>
        <v>0</v>
      </c>
    </row>
    <row r="20" spans="1:49" x14ac:dyDescent="0.2">
      <c r="A20" s="458"/>
      <c r="B20" s="116">
        <v>3</v>
      </c>
      <c r="C20" s="86">
        <f>PLÁNYNKÁČ!I199</f>
        <v>0</v>
      </c>
      <c r="D20" s="70">
        <f t="shared" si="2"/>
        <v>0</v>
      </c>
      <c r="E20" s="86">
        <f>PLÁNYNKÁČ!J199</f>
        <v>0</v>
      </c>
      <c r="F20" s="151">
        <f t="shared" si="3"/>
        <v>0</v>
      </c>
      <c r="G20" s="140">
        <f>PLÁNYNKÁČ!K199</f>
        <v>0</v>
      </c>
      <c r="H20" s="86">
        <f>PLÁNYNKÁČ!L199</f>
        <v>0</v>
      </c>
      <c r="I20" s="86">
        <f>PLÁNYNKÁČ!M199</f>
        <v>0</v>
      </c>
      <c r="J20" s="86">
        <f>PLÁNYNKÁČ!N199</f>
        <v>0</v>
      </c>
      <c r="K20" s="139">
        <f t="shared" si="4"/>
        <v>0</v>
      </c>
      <c r="L20" s="86">
        <f>PLÁNYNKÁČ!O199</f>
        <v>0</v>
      </c>
      <c r="M20" s="86">
        <f>PLÁNYNKÁČ!P199</f>
        <v>0</v>
      </c>
      <c r="N20" s="76">
        <f t="shared" si="5"/>
        <v>0</v>
      </c>
      <c r="O20" s="147">
        <f t="shared" si="6"/>
        <v>0</v>
      </c>
      <c r="P20" s="86">
        <f>PLÁNYNKÁČ!Q199</f>
        <v>0</v>
      </c>
      <c r="Q20" s="141">
        <f>PLÁNYNKÁČ!R199</f>
        <v>0</v>
      </c>
      <c r="R20" s="86">
        <f>PLÁNYNKÁČ!S199</f>
        <v>0</v>
      </c>
      <c r="S20" s="86">
        <f>PLÁNYNKÁČ!T199</f>
        <v>0</v>
      </c>
      <c r="T20" s="86">
        <f>PLÁNYNKÁČ!U199</f>
        <v>0</v>
      </c>
      <c r="U20" s="143">
        <f t="shared" si="7"/>
        <v>0</v>
      </c>
      <c r="V20" s="86">
        <f>PLÁNYNKÁČ!V199</f>
        <v>0</v>
      </c>
      <c r="W20" s="86">
        <f>PLÁNYNKÁČ!W199</f>
        <v>0</v>
      </c>
      <c r="X20" s="82">
        <f t="shared" si="8"/>
        <v>0</v>
      </c>
      <c r="Y20" s="145">
        <f t="shared" si="0"/>
        <v>0</v>
      </c>
      <c r="Z20" s="145">
        <f t="shared" si="1"/>
        <v>0</v>
      </c>
      <c r="AA20" s="145">
        <f t="shared" si="9"/>
        <v>0</v>
      </c>
      <c r="AB20" s="86">
        <f>PLÁNYNKÁČ!X199</f>
        <v>0</v>
      </c>
      <c r="AC20" s="86">
        <f>PLÁNYNKÁČ!Y199</f>
        <v>0</v>
      </c>
      <c r="AD20" s="86">
        <f>PLÁNYNKÁČ!Z199</f>
        <v>0</v>
      </c>
      <c r="AE20" s="86">
        <f>PLÁNYNKÁČ!AA199</f>
        <v>0</v>
      </c>
      <c r="AF20" s="86">
        <f>PLÁNYNKÁČ!AB199</f>
        <v>0</v>
      </c>
      <c r="AG20" s="86">
        <f>PLÁNYNKÁČ!AC199</f>
        <v>0</v>
      </c>
      <c r="AH20" s="85">
        <f t="shared" si="10"/>
        <v>0</v>
      </c>
      <c r="AI20" s="85">
        <f t="shared" si="11"/>
        <v>0</v>
      </c>
      <c r="AJ20" s="149">
        <f t="shared" si="12"/>
        <v>0</v>
      </c>
      <c r="AK20" s="86">
        <f>PLÁNYNKÁČ!AD199</f>
        <v>0</v>
      </c>
      <c r="AL20" s="86">
        <f>PLÁNYNKÁČ!AE199</f>
        <v>0</v>
      </c>
      <c r="AM20" s="147">
        <f t="shared" si="13"/>
        <v>0</v>
      </c>
      <c r="AN20" s="86">
        <f>PLÁNYNKÁČ!AF199</f>
        <v>0</v>
      </c>
      <c r="AO20" s="86">
        <f>PLÁNYNKÁČ!AG199</f>
        <v>0</v>
      </c>
      <c r="AP20" s="86">
        <f>PLÁNYNKÁČ!AH199</f>
        <v>0</v>
      </c>
      <c r="AQ20" s="147">
        <f t="shared" si="14"/>
        <v>0</v>
      </c>
      <c r="AR20" s="86">
        <f>PLÁNYNKÁČ!AI199</f>
        <v>0</v>
      </c>
      <c r="AS20" s="86">
        <f>PLÁNYNKÁČ!AJ199</f>
        <v>0</v>
      </c>
      <c r="AT20" s="86">
        <f>PLÁNYNKÁČ!AK199</f>
        <v>0</v>
      </c>
      <c r="AU20" s="86">
        <f>PLÁNYNKÁČ!AL199</f>
        <v>0</v>
      </c>
      <c r="AV20" s="86">
        <f>PLÁNYNKÁČ!AM199</f>
        <v>0</v>
      </c>
      <c r="AW20" s="86">
        <f>PLÁNYNKÁČ!AN199</f>
        <v>0</v>
      </c>
    </row>
    <row r="21" spans="1:49" x14ac:dyDescent="0.2">
      <c r="A21" s="458"/>
      <c r="B21" s="116">
        <v>4</v>
      </c>
      <c r="C21" s="86">
        <f>PLÁNYNKÁČ!I209</f>
        <v>0</v>
      </c>
      <c r="D21" s="70">
        <f t="shared" si="2"/>
        <v>0</v>
      </c>
      <c r="E21" s="86">
        <f>PLÁNYNKÁČ!J209</f>
        <v>0</v>
      </c>
      <c r="F21" s="151">
        <f t="shared" si="3"/>
        <v>0</v>
      </c>
      <c r="G21" s="140">
        <f>PLÁNYNKÁČ!K209</f>
        <v>0</v>
      </c>
      <c r="H21" s="86">
        <f>PLÁNYNKÁČ!L209</f>
        <v>0</v>
      </c>
      <c r="I21" s="86">
        <f>PLÁNYNKÁČ!M209</f>
        <v>0</v>
      </c>
      <c r="J21" s="86">
        <f>PLÁNYNKÁČ!N209</f>
        <v>0</v>
      </c>
      <c r="K21" s="139">
        <f t="shared" si="4"/>
        <v>0</v>
      </c>
      <c r="L21" s="86">
        <f>PLÁNYNKÁČ!O209</f>
        <v>0</v>
      </c>
      <c r="M21" s="86">
        <f>PLÁNYNKÁČ!P209</f>
        <v>0</v>
      </c>
      <c r="N21" s="76">
        <f t="shared" si="5"/>
        <v>0</v>
      </c>
      <c r="O21" s="147">
        <f t="shared" si="6"/>
        <v>0</v>
      </c>
      <c r="P21" s="86">
        <f>PLÁNYNKÁČ!Q209</f>
        <v>0</v>
      </c>
      <c r="Q21" s="141">
        <f>PLÁNYNKÁČ!R209</f>
        <v>0</v>
      </c>
      <c r="R21" s="86">
        <f>PLÁNYNKÁČ!S209</f>
        <v>0</v>
      </c>
      <c r="S21" s="86">
        <f>PLÁNYNKÁČ!T209</f>
        <v>0</v>
      </c>
      <c r="T21" s="86">
        <f>PLÁNYNKÁČ!U209</f>
        <v>0</v>
      </c>
      <c r="U21" s="143">
        <f t="shared" si="7"/>
        <v>0</v>
      </c>
      <c r="V21" s="86">
        <f>PLÁNYNKÁČ!V209</f>
        <v>0</v>
      </c>
      <c r="W21" s="86">
        <f>PLÁNYNKÁČ!W209</f>
        <v>0</v>
      </c>
      <c r="X21" s="82">
        <f t="shared" si="8"/>
        <v>0</v>
      </c>
      <c r="Y21" s="145">
        <f t="shared" si="0"/>
        <v>0</v>
      </c>
      <c r="Z21" s="145">
        <f t="shared" si="1"/>
        <v>0</v>
      </c>
      <c r="AA21" s="145">
        <f t="shared" si="9"/>
        <v>0</v>
      </c>
      <c r="AB21" s="86">
        <f>PLÁNYNKÁČ!X209</f>
        <v>0</v>
      </c>
      <c r="AC21" s="86">
        <f>PLÁNYNKÁČ!Y209</f>
        <v>0</v>
      </c>
      <c r="AD21" s="86">
        <f>PLÁNYNKÁČ!Z209</f>
        <v>0</v>
      </c>
      <c r="AE21" s="86">
        <f>PLÁNYNKÁČ!AA209</f>
        <v>0</v>
      </c>
      <c r="AF21" s="86">
        <f>PLÁNYNKÁČ!AB209</f>
        <v>0</v>
      </c>
      <c r="AG21" s="86">
        <f>PLÁNYNKÁČ!AC209</f>
        <v>0</v>
      </c>
      <c r="AH21" s="85">
        <f t="shared" si="10"/>
        <v>0</v>
      </c>
      <c r="AI21" s="85">
        <f t="shared" si="11"/>
        <v>0</v>
      </c>
      <c r="AJ21" s="149">
        <f t="shared" si="12"/>
        <v>0</v>
      </c>
      <c r="AK21" s="86">
        <f>PLÁNYNKÁČ!AD209</f>
        <v>0</v>
      </c>
      <c r="AL21" s="86">
        <f>PLÁNYNKÁČ!AE209</f>
        <v>0</v>
      </c>
      <c r="AM21" s="147">
        <f t="shared" si="13"/>
        <v>0</v>
      </c>
      <c r="AN21" s="86">
        <f>PLÁNYNKÁČ!AF209</f>
        <v>0</v>
      </c>
      <c r="AO21" s="86">
        <f>PLÁNYNKÁČ!AG209</f>
        <v>0</v>
      </c>
      <c r="AP21" s="86">
        <f>PLÁNYNKÁČ!AH209</f>
        <v>0</v>
      </c>
      <c r="AQ21" s="147">
        <f t="shared" si="14"/>
        <v>0</v>
      </c>
      <c r="AR21" s="86">
        <f>PLÁNYNKÁČ!AI209</f>
        <v>0</v>
      </c>
      <c r="AS21" s="86">
        <f>PLÁNYNKÁČ!AJ209</f>
        <v>0</v>
      </c>
      <c r="AT21" s="86">
        <f>PLÁNYNKÁČ!AK209</f>
        <v>0</v>
      </c>
      <c r="AU21" s="86">
        <f>PLÁNYNKÁČ!AL209</f>
        <v>0</v>
      </c>
      <c r="AV21" s="86">
        <f>PLÁNYNKÁČ!AM209</f>
        <v>0</v>
      </c>
      <c r="AW21" s="86">
        <f>PLÁNYNKÁČ!AN209</f>
        <v>0</v>
      </c>
    </row>
    <row r="22" spans="1:49" x14ac:dyDescent="0.2">
      <c r="A22" s="458">
        <v>6</v>
      </c>
      <c r="B22" s="116">
        <v>1</v>
      </c>
      <c r="C22" s="86">
        <f>PLÁNYNKÁČ!I219</f>
        <v>0</v>
      </c>
      <c r="D22" s="70">
        <f t="shared" si="2"/>
        <v>0</v>
      </c>
      <c r="E22" s="86">
        <f>PLÁNYNKÁČ!J219</f>
        <v>0</v>
      </c>
      <c r="F22" s="151">
        <f t="shared" si="3"/>
        <v>0</v>
      </c>
      <c r="G22" s="140">
        <f>PLÁNYNKÁČ!K219</f>
        <v>0</v>
      </c>
      <c r="H22" s="86">
        <f>PLÁNYNKÁČ!L219</f>
        <v>0</v>
      </c>
      <c r="I22" s="86">
        <f>PLÁNYNKÁČ!M219</f>
        <v>0</v>
      </c>
      <c r="J22" s="86">
        <f>PLÁNYNKÁČ!N219</f>
        <v>0</v>
      </c>
      <c r="K22" s="139">
        <f t="shared" si="4"/>
        <v>0</v>
      </c>
      <c r="L22" s="86">
        <f>PLÁNYNKÁČ!O219</f>
        <v>0</v>
      </c>
      <c r="M22" s="86">
        <f>PLÁNYNKÁČ!P219</f>
        <v>0</v>
      </c>
      <c r="N22" s="76">
        <f t="shared" si="5"/>
        <v>0</v>
      </c>
      <c r="O22" s="147">
        <f t="shared" si="6"/>
        <v>0</v>
      </c>
      <c r="P22" s="86">
        <f>PLÁNYNKÁČ!Q219</f>
        <v>0</v>
      </c>
      <c r="Q22" s="141">
        <f>PLÁNYNKÁČ!R219</f>
        <v>0</v>
      </c>
      <c r="R22" s="86">
        <f>PLÁNYNKÁČ!S219</f>
        <v>0</v>
      </c>
      <c r="S22" s="86">
        <f>PLÁNYNKÁČ!T219</f>
        <v>0</v>
      </c>
      <c r="T22" s="86">
        <f>PLÁNYNKÁČ!U219</f>
        <v>0</v>
      </c>
      <c r="U22" s="143">
        <f t="shared" si="7"/>
        <v>0</v>
      </c>
      <c r="V22" s="86">
        <f>PLÁNYNKÁČ!V219</f>
        <v>0</v>
      </c>
      <c r="W22" s="86">
        <f>PLÁNYNKÁČ!W219</f>
        <v>0</v>
      </c>
      <c r="X22" s="82">
        <f t="shared" si="8"/>
        <v>0</v>
      </c>
      <c r="Y22" s="145">
        <f t="shared" si="0"/>
        <v>0</v>
      </c>
      <c r="Z22" s="145">
        <f t="shared" si="1"/>
        <v>0</v>
      </c>
      <c r="AA22" s="145">
        <f t="shared" si="9"/>
        <v>0</v>
      </c>
      <c r="AB22" s="86">
        <f>PLÁNYNKÁČ!X219</f>
        <v>0</v>
      </c>
      <c r="AC22" s="86">
        <f>PLÁNYNKÁČ!Y219</f>
        <v>0</v>
      </c>
      <c r="AD22" s="86">
        <f>PLÁNYNKÁČ!Z219</f>
        <v>0</v>
      </c>
      <c r="AE22" s="86">
        <f>PLÁNYNKÁČ!AA219</f>
        <v>0</v>
      </c>
      <c r="AF22" s="86">
        <f>PLÁNYNKÁČ!AB219</f>
        <v>0</v>
      </c>
      <c r="AG22" s="86">
        <f>PLÁNYNKÁČ!AC219</f>
        <v>0</v>
      </c>
      <c r="AH22" s="85">
        <f t="shared" si="10"/>
        <v>0</v>
      </c>
      <c r="AI22" s="85">
        <f t="shared" si="11"/>
        <v>0</v>
      </c>
      <c r="AJ22" s="149">
        <f t="shared" si="12"/>
        <v>0</v>
      </c>
      <c r="AK22" s="86">
        <f>PLÁNYNKÁČ!AD219</f>
        <v>0</v>
      </c>
      <c r="AL22" s="86">
        <f>PLÁNYNKÁČ!AE219</f>
        <v>0</v>
      </c>
      <c r="AM22" s="147">
        <f t="shared" si="13"/>
        <v>0</v>
      </c>
      <c r="AN22" s="86">
        <f>PLÁNYNKÁČ!AF219</f>
        <v>0</v>
      </c>
      <c r="AO22" s="86">
        <f>PLÁNYNKÁČ!AG219</f>
        <v>0</v>
      </c>
      <c r="AP22" s="86">
        <f>PLÁNYNKÁČ!AH219</f>
        <v>0</v>
      </c>
      <c r="AQ22" s="147">
        <f t="shared" si="14"/>
        <v>0</v>
      </c>
      <c r="AR22" s="86">
        <f>PLÁNYNKÁČ!AI219</f>
        <v>0</v>
      </c>
      <c r="AS22" s="86">
        <f>PLÁNYNKÁČ!AJ219</f>
        <v>0</v>
      </c>
      <c r="AT22" s="86">
        <f>PLÁNYNKÁČ!AK219</f>
        <v>0</v>
      </c>
      <c r="AU22" s="86">
        <f>PLÁNYNKÁČ!AL219</f>
        <v>0</v>
      </c>
      <c r="AV22" s="86">
        <f>PLÁNYNKÁČ!AM219</f>
        <v>0</v>
      </c>
      <c r="AW22" s="86">
        <f>PLÁNYNKÁČ!AN219</f>
        <v>0</v>
      </c>
    </row>
    <row r="23" spans="1:49" x14ac:dyDescent="0.2">
      <c r="A23" s="458"/>
      <c r="B23" s="116">
        <v>2</v>
      </c>
      <c r="C23" s="86">
        <f>PLÁNYNKÁČ!I229</f>
        <v>0</v>
      </c>
      <c r="D23" s="70">
        <f t="shared" si="2"/>
        <v>0</v>
      </c>
      <c r="E23" s="86">
        <f>PLÁNYNKÁČ!J229</f>
        <v>0</v>
      </c>
      <c r="F23" s="151">
        <f t="shared" si="3"/>
        <v>0</v>
      </c>
      <c r="G23" s="140">
        <f>PLÁNYNKÁČ!K229</f>
        <v>0</v>
      </c>
      <c r="H23" s="86">
        <f>PLÁNYNKÁČ!L229</f>
        <v>0</v>
      </c>
      <c r="I23" s="86">
        <f>PLÁNYNKÁČ!M229</f>
        <v>0</v>
      </c>
      <c r="J23" s="86">
        <f>PLÁNYNKÁČ!N229</f>
        <v>0</v>
      </c>
      <c r="K23" s="139">
        <f t="shared" si="4"/>
        <v>0</v>
      </c>
      <c r="L23" s="86">
        <f>PLÁNYNKÁČ!O229</f>
        <v>0</v>
      </c>
      <c r="M23" s="86">
        <f>PLÁNYNKÁČ!P229</f>
        <v>0</v>
      </c>
      <c r="N23" s="76">
        <f t="shared" si="5"/>
        <v>0</v>
      </c>
      <c r="O23" s="147">
        <f t="shared" si="6"/>
        <v>0</v>
      </c>
      <c r="P23" s="86">
        <f>PLÁNYNKÁČ!Q229</f>
        <v>0</v>
      </c>
      <c r="Q23" s="141">
        <f>PLÁNYNKÁČ!R229</f>
        <v>0</v>
      </c>
      <c r="R23" s="86">
        <f>PLÁNYNKÁČ!S229</f>
        <v>0</v>
      </c>
      <c r="S23" s="86">
        <f>PLÁNYNKÁČ!T229</f>
        <v>0</v>
      </c>
      <c r="T23" s="86">
        <f>PLÁNYNKÁČ!U229</f>
        <v>0</v>
      </c>
      <c r="U23" s="143">
        <f t="shared" si="7"/>
        <v>0</v>
      </c>
      <c r="V23" s="86">
        <f>PLÁNYNKÁČ!V229</f>
        <v>0</v>
      </c>
      <c r="W23" s="86">
        <f>PLÁNYNKÁČ!W229</f>
        <v>0</v>
      </c>
      <c r="X23" s="82">
        <f t="shared" si="8"/>
        <v>0</v>
      </c>
      <c r="Y23" s="145">
        <f t="shared" si="0"/>
        <v>0</v>
      </c>
      <c r="Z23" s="145">
        <f t="shared" si="1"/>
        <v>0</v>
      </c>
      <c r="AA23" s="145">
        <f t="shared" si="9"/>
        <v>0</v>
      </c>
      <c r="AB23" s="86">
        <f>PLÁNYNKÁČ!X229</f>
        <v>0</v>
      </c>
      <c r="AC23" s="86">
        <f>PLÁNYNKÁČ!Y229</f>
        <v>0</v>
      </c>
      <c r="AD23" s="86">
        <f>PLÁNYNKÁČ!Z229</f>
        <v>0</v>
      </c>
      <c r="AE23" s="86">
        <f>PLÁNYNKÁČ!AA229</f>
        <v>0</v>
      </c>
      <c r="AF23" s="86">
        <f>PLÁNYNKÁČ!AB229</f>
        <v>0</v>
      </c>
      <c r="AG23" s="86">
        <f>PLÁNYNKÁČ!AC229</f>
        <v>0</v>
      </c>
      <c r="AH23" s="85">
        <f t="shared" si="10"/>
        <v>0</v>
      </c>
      <c r="AI23" s="85">
        <f t="shared" si="11"/>
        <v>0</v>
      </c>
      <c r="AJ23" s="149">
        <f t="shared" si="12"/>
        <v>0</v>
      </c>
      <c r="AK23" s="86">
        <f>PLÁNYNKÁČ!AD229</f>
        <v>0</v>
      </c>
      <c r="AL23" s="86">
        <f>PLÁNYNKÁČ!AE229</f>
        <v>0</v>
      </c>
      <c r="AM23" s="147">
        <f t="shared" si="13"/>
        <v>0</v>
      </c>
      <c r="AN23" s="86">
        <f>PLÁNYNKÁČ!AF229</f>
        <v>0</v>
      </c>
      <c r="AO23" s="86">
        <f>PLÁNYNKÁČ!AG229</f>
        <v>0</v>
      </c>
      <c r="AP23" s="86">
        <f>PLÁNYNKÁČ!AH229</f>
        <v>0</v>
      </c>
      <c r="AQ23" s="147">
        <f t="shared" si="14"/>
        <v>0</v>
      </c>
      <c r="AR23" s="86">
        <f>PLÁNYNKÁČ!AI229</f>
        <v>0</v>
      </c>
      <c r="AS23" s="86">
        <f>PLÁNYNKÁČ!AJ229</f>
        <v>0</v>
      </c>
      <c r="AT23" s="86">
        <f>PLÁNYNKÁČ!AK229</f>
        <v>0</v>
      </c>
      <c r="AU23" s="86">
        <f>PLÁNYNKÁČ!AL229</f>
        <v>0</v>
      </c>
      <c r="AV23" s="86">
        <f>PLÁNYNKÁČ!AM229</f>
        <v>0</v>
      </c>
      <c r="AW23" s="86">
        <f>PLÁNYNKÁČ!AN229</f>
        <v>0</v>
      </c>
    </row>
    <row r="24" spans="1:49" x14ac:dyDescent="0.2">
      <c r="A24" s="458"/>
      <c r="B24" s="116">
        <v>3</v>
      </c>
      <c r="C24" s="86">
        <f>PLÁNYNKÁČ!I239</f>
        <v>0</v>
      </c>
      <c r="D24" s="70">
        <f t="shared" si="2"/>
        <v>0</v>
      </c>
      <c r="E24" s="86">
        <f>PLÁNYNKÁČ!J239</f>
        <v>0</v>
      </c>
      <c r="F24" s="151">
        <f t="shared" si="3"/>
        <v>0</v>
      </c>
      <c r="G24" s="140">
        <f>PLÁNYNKÁČ!K239</f>
        <v>0</v>
      </c>
      <c r="H24" s="86">
        <f>PLÁNYNKÁČ!L239</f>
        <v>0</v>
      </c>
      <c r="I24" s="86">
        <f>PLÁNYNKÁČ!M239</f>
        <v>0</v>
      </c>
      <c r="J24" s="86">
        <f>PLÁNYNKÁČ!N239</f>
        <v>0</v>
      </c>
      <c r="K24" s="139">
        <f t="shared" si="4"/>
        <v>0</v>
      </c>
      <c r="L24" s="86">
        <f>PLÁNYNKÁČ!O239</f>
        <v>0</v>
      </c>
      <c r="M24" s="86">
        <f>PLÁNYNKÁČ!P239</f>
        <v>0</v>
      </c>
      <c r="N24" s="76">
        <f t="shared" si="5"/>
        <v>0</v>
      </c>
      <c r="O24" s="147">
        <f t="shared" si="6"/>
        <v>0</v>
      </c>
      <c r="P24" s="86">
        <f>PLÁNYNKÁČ!Q239</f>
        <v>0</v>
      </c>
      <c r="Q24" s="141">
        <f>PLÁNYNKÁČ!R239</f>
        <v>0</v>
      </c>
      <c r="R24" s="86">
        <f>PLÁNYNKÁČ!S239</f>
        <v>0</v>
      </c>
      <c r="S24" s="86">
        <f>PLÁNYNKÁČ!T239</f>
        <v>0</v>
      </c>
      <c r="T24" s="86">
        <f>PLÁNYNKÁČ!U239</f>
        <v>0</v>
      </c>
      <c r="U24" s="143">
        <f t="shared" si="7"/>
        <v>0</v>
      </c>
      <c r="V24" s="86">
        <f>PLÁNYNKÁČ!V239</f>
        <v>0</v>
      </c>
      <c r="W24" s="86">
        <f>PLÁNYNKÁČ!W239</f>
        <v>0</v>
      </c>
      <c r="X24" s="82">
        <f t="shared" si="8"/>
        <v>0</v>
      </c>
      <c r="Y24" s="145">
        <f t="shared" si="0"/>
        <v>0</v>
      </c>
      <c r="Z24" s="145">
        <f t="shared" si="1"/>
        <v>0</v>
      </c>
      <c r="AA24" s="145">
        <f t="shared" si="9"/>
        <v>0</v>
      </c>
      <c r="AB24" s="86">
        <f>PLÁNYNKÁČ!X239</f>
        <v>0</v>
      </c>
      <c r="AC24" s="86">
        <f>PLÁNYNKÁČ!Y239</f>
        <v>0</v>
      </c>
      <c r="AD24" s="86">
        <f>PLÁNYNKÁČ!Z239</f>
        <v>0</v>
      </c>
      <c r="AE24" s="86">
        <f>PLÁNYNKÁČ!AA239</f>
        <v>0</v>
      </c>
      <c r="AF24" s="86">
        <f>PLÁNYNKÁČ!AB239</f>
        <v>0</v>
      </c>
      <c r="AG24" s="86">
        <f>PLÁNYNKÁČ!AC239</f>
        <v>0</v>
      </c>
      <c r="AH24" s="85">
        <f t="shared" si="10"/>
        <v>0</v>
      </c>
      <c r="AI24" s="85">
        <f t="shared" si="11"/>
        <v>0</v>
      </c>
      <c r="AJ24" s="149">
        <f t="shared" si="12"/>
        <v>0</v>
      </c>
      <c r="AK24" s="86">
        <f>PLÁNYNKÁČ!AD239</f>
        <v>0</v>
      </c>
      <c r="AL24" s="86">
        <f>PLÁNYNKÁČ!AE239</f>
        <v>0</v>
      </c>
      <c r="AM24" s="147">
        <f t="shared" si="13"/>
        <v>0</v>
      </c>
      <c r="AN24" s="86">
        <f>PLÁNYNKÁČ!AF239</f>
        <v>0</v>
      </c>
      <c r="AO24" s="86">
        <f>PLÁNYNKÁČ!AG239</f>
        <v>0</v>
      </c>
      <c r="AP24" s="86">
        <f>PLÁNYNKÁČ!AH239</f>
        <v>0</v>
      </c>
      <c r="AQ24" s="147">
        <f t="shared" si="14"/>
        <v>0</v>
      </c>
      <c r="AR24" s="86">
        <f>PLÁNYNKÁČ!AI239</f>
        <v>0</v>
      </c>
      <c r="AS24" s="86">
        <f>PLÁNYNKÁČ!AJ239</f>
        <v>0</v>
      </c>
      <c r="AT24" s="86">
        <f>PLÁNYNKÁČ!AK239</f>
        <v>0</v>
      </c>
      <c r="AU24" s="86">
        <f>PLÁNYNKÁČ!AL239</f>
        <v>0</v>
      </c>
      <c r="AV24" s="86">
        <f>PLÁNYNKÁČ!AM239</f>
        <v>0</v>
      </c>
      <c r="AW24" s="86">
        <f>PLÁNYNKÁČ!AN239</f>
        <v>0</v>
      </c>
    </row>
    <row r="25" spans="1:49" x14ac:dyDescent="0.2">
      <c r="A25" s="458"/>
      <c r="B25" s="116">
        <v>4</v>
      </c>
      <c r="C25" s="86">
        <f>PLÁNYNKÁČ!I249</f>
        <v>0</v>
      </c>
      <c r="D25" s="70">
        <f t="shared" si="2"/>
        <v>0</v>
      </c>
      <c r="E25" s="86">
        <f>PLÁNYNKÁČ!J249</f>
        <v>0</v>
      </c>
      <c r="F25" s="151">
        <f t="shared" si="3"/>
        <v>0</v>
      </c>
      <c r="G25" s="140">
        <f>PLÁNYNKÁČ!K249</f>
        <v>0</v>
      </c>
      <c r="H25" s="86">
        <f>PLÁNYNKÁČ!L249</f>
        <v>0</v>
      </c>
      <c r="I25" s="86">
        <f>PLÁNYNKÁČ!M249</f>
        <v>0</v>
      </c>
      <c r="J25" s="86">
        <f>PLÁNYNKÁČ!N249</f>
        <v>0</v>
      </c>
      <c r="K25" s="139">
        <f t="shared" si="4"/>
        <v>0</v>
      </c>
      <c r="L25" s="86">
        <f>PLÁNYNKÁČ!O249</f>
        <v>0</v>
      </c>
      <c r="M25" s="86">
        <f>PLÁNYNKÁČ!P249</f>
        <v>0</v>
      </c>
      <c r="N25" s="76">
        <f t="shared" si="5"/>
        <v>0</v>
      </c>
      <c r="O25" s="147">
        <f t="shared" si="6"/>
        <v>0</v>
      </c>
      <c r="P25" s="86">
        <f>PLÁNYNKÁČ!Q249</f>
        <v>0</v>
      </c>
      <c r="Q25" s="141">
        <f>PLÁNYNKÁČ!R249</f>
        <v>0</v>
      </c>
      <c r="R25" s="86">
        <f>PLÁNYNKÁČ!S249</f>
        <v>0</v>
      </c>
      <c r="S25" s="86">
        <f>PLÁNYNKÁČ!T249</f>
        <v>0</v>
      </c>
      <c r="T25" s="86">
        <f>PLÁNYNKÁČ!U249</f>
        <v>0</v>
      </c>
      <c r="U25" s="143">
        <f t="shared" si="7"/>
        <v>0</v>
      </c>
      <c r="V25" s="86">
        <f>PLÁNYNKÁČ!V249</f>
        <v>0</v>
      </c>
      <c r="W25" s="86">
        <f>PLÁNYNKÁČ!W249</f>
        <v>0</v>
      </c>
      <c r="X25" s="82">
        <f t="shared" si="8"/>
        <v>0</v>
      </c>
      <c r="Y25" s="145">
        <f t="shared" si="0"/>
        <v>0</v>
      </c>
      <c r="Z25" s="145">
        <f t="shared" si="1"/>
        <v>0</v>
      </c>
      <c r="AA25" s="145">
        <f t="shared" si="9"/>
        <v>0</v>
      </c>
      <c r="AB25" s="86">
        <f>PLÁNYNKÁČ!X249</f>
        <v>0</v>
      </c>
      <c r="AC25" s="86">
        <f>PLÁNYNKÁČ!Y249</f>
        <v>0</v>
      </c>
      <c r="AD25" s="86">
        <f>PLÁNYNKÁČ!Z249</f>
        <v>0</v>
      </c>
      <c r="AE25" s="86">
        <f>PLÁNYNKÁČ!AA249</f>
        <v>0</v>
      </c>
      <c r="AF25" s="86">
        <f>PLÁNYNKÁČ!AB249</f>
        <v>0</v>
      </c>
      <c r="AG25" s="86">
        <f>PLÁNYNKÁČ!AC249</f>
        <v>0</v>
      </c>
      <c r="AH25" s="85">
        <f t="shared" si="10"/>
        <v>0</v>
      </c>
      <c r="AI25" s="85">
        <f t="shared" si="11"/>
        <v>0</v>
      </c>
      <c r="AJ25" s="149">
        <f t="shared" si="12"/>
        <v>0</v>
      </c>
      <c r="AK25" s="86">
        <f>PLÁNYNKÁČ!AD249</f>
        <v>0</v>
      </c>
      <c r="AL25" s="86">
        <f>PLÁNYNKÁČ!AE249</f>
        <v>0</v>
      </c>
      <c r="AM25" s="147">
        <f t="shared" si="13"/>
        <v>0</v>
      </c>
      <c r="AN25" s="86">
        <f>PLÁNYNKÁČ!AF249</f>
        <v>0</v>
      </c>
      <c r="AO25" s="86">
        <f>PLÁNYNKÁČ!AG249</f>
        <v>0</v>
      </c>
      <c r="AP25" s="86">
        <f>PLÁNYNKÁČ!AH249</f>
        <v>0</v>
      </c>
      <c r="AQ25" s="147">
        <f t="shared" si="14"/>
        <v>0</v>
      </c>
      <c r="AR25" s="86">
        <f>PLÁNYNKÁČ!AI249</f>
        <v>0</v>
      </c>
      <c r="AS25" s="86">
        <f>PLÁNYNKÁČ!AJ249</f>
        <v>0</v>
      </c>
      <c r="AT25" s="86">
        <f>PLÁNYNKÁČ!AK249</f>
        <v>0</v>
      </c>
      <c r="AU25" s="86">
        <f>PLÁNYNKÁČ!AL249</f>
        <v>0</v>
      </c>
      <c r="AV25" s="86">
        <f>PLÁNYNKÁČ!AM249</f>
        <v>0</v>
      </c>
      <c r="AW25" s="86">
        <f>PLÁNYNKÁČ!AN249</f>
        <v>0</v>
      </c>
    </row>
    <row r="26" spans="1:49" x14ac:dyDescent="0.2">
      <c r="A26" s="458">
        <v>7</v>
      </c>
      <c r="B26" s="116">
        <v>1</v>
      </c>
      <c r="C26" s="86">
        <f>PLÁNYNKÁČ!I259</f>
        <v>0</v>
      </c>
      <c r="D26" s="70">
        <f t="shared" si="2"/>
        <v>0</v>
      </c>
      <c r="E26" s="86">
        <f>PLÁNYNKÁČ!J259</f>
        <v>0</v>
      </c>
      <c r="F26" s="151">
        <f t="shared" si="3"/>
        <v>0</v>
      </c>
      <c r="G26" s="140">
        <f>PLÁNYNKÁČ!K259</f>
        <v>0</v>
      </c>
      <c r="H26" s="86">
        <f>PLÁNYNKÁČ!L259</f>
        <v>0</v>
      </c>
      <c r="I26" s="86">
        <f>PLÁNYNKÁČ!M259</f>
        <v>0</v>
      </c>
      <c r="J26" s="86">
        <f>PLÁNYNKÁČ!N259</f>
        <v>0</v>
      </c>
      <c r="K26" s="139">
        <f t="shared" si="4"/>
        <v>0</v>
      </c>
      <c r="L26" s="86">
        <f>PLÁNYNKÁČ!O259</f>
        <v>0</v>
      </c>
      <c r="M26" s="86">
        <f>PLÁNYNKÁČ!P259</f>
        <v>0</v>
      </c>
      <c r="N26" s="76">
        <f t="shared" si="5"/>
        <v>0</v>
      </c>
      <c r="O26" s="147">
        <f t="shared" si="6"/>
        <v>0</v>
      </c>
      <c r="P26" s="86">
        <f>PLÁNYNKÁČ!Q259</f>
        <v>0</v>
      </c>
      <c r="Q26" s="141">
        <f>PLÁNYNKÁČ!R259</f>
        <v>0</v>
      </c>
      <c r="R26" s="86">
        <f>PLÁNYNKÁČ!S259</f>
        <v>0</v>
      </c>
      <c r="S26" s="86">
        <f>PLÁNYNKÁČ!T259</f>
        <v>0</v>
      </c>
      <c r="T26" s="86">
        <f>PLÁNYNKÁČ!U259</f>
        <v>0</v>
      </c>
      <c r="U26" s="143">
        <f t="shared" si="7"/>
        <v>0</v>
      </c>
      <c r="V26" s="86">
        <f>PLÁNYNKÁČ!V259</f>
        <v>0</v>
      </c>
      <c r="W26" s="86">
        <f>PLÁNYNKÁČ!W259</f>
        <v>0</v>
      </c>
      <c r="X26" s="82">
        <f t="shared" si="8"/>
        <v>0</v>
      </c>
      <c r="Y26" s="145">
        <f t="shared" si="0"/>
        <v>0</v>
      </c>
      <c r="Z26" s="145">
        <f t="shared" si="1"/>
        <v>0</v>
      </c>
      <c r="AA26" s="145">
        <f t="shared" si="9"/>
        <v>0</v>
      </c>
      <c r="AB26" s="86">
        <f>PLÁNYNKÁČ!X259</f>
        <v>0</v>
      </c>
      <c r="AC26" s="86">
        <f>PLÁNYNKÁČ!Y259</f>
        <v>0</v>
      </c>
      <c r="AD26" s="86">
        <f>PLÁNYNKÁČ!Z259</f>
        <v>0</v>
      </c>
      <c r="AE26" s="86">
        <f>PLÁNYNKÁČ!AA259</f>
        <v>0</v>
      </c>
      <c r="AF26" s="86">
        <f>PLÁNYNKÁČ!AB259</f>
        <v>0</v>
      </c>
      <c r="AG26" s="86">
        <f>PLÁNYNKÁČ!AC259</f>
        <v>0</v>
      </c>
      <c r="AH26" s="85">
        <f t="shared" si="10"/>
        <v>0</v>
      </c>
      <c r="AI26" s="85">
        <f t="shared" si="11"/>
        <v>0</v>
      </c>
      <c r="AJ26" s="149">
        <f t="shared" si="12"/>
        <v>0</v>
      </c>
      <c r="AK26" s="86">
        <f>PLÁNYNKÁČ!AD259</f>
        <v>0</v>
      </c>
      <c r="AL26" s="86">
        <f>PLÁNYNKÁČ!AE259</f>
        <v>0</v>
      </c>
      <c r="AM26" s="147">
        <f t="shared" si="13"/>
        <v>0</v>
      </c>
      <c r="AN26" s="86">
        <f>PLÁNYNKÁČ!AF259</f>
        <v>0</v>
      </c>
      <c r="AO26" s="86">
        <f>PLÁNYNKÁČ!AG259</f>
        <v>0</v>
      </c>
      <c r="AP26" s="86">
        <f>PLÁNYNKÁČ!AH259</f>
        <v>0</v>
      </c>
      <c r="AQ26" s="147">
        <f t="shared" si="14"/>
        <v>0</v>
      </c>
      <c r="AR26" s="86">
        <f>PLÁNYNKÁČ!AI259</f>
        <v>0</v>
      </c>
      <c r="AS26" s="86">
        <f>PLÁNYNKÁČ!AJ259</f>
        <v>0</v>
      </c>
      <c r="AT26" s="86">
        <f>PLÁNYNKÁČ!AK259</f>
        <v>0</v>
      </c>
      <c r="AU26" s="86">
        <f>PLÁNYNKÁČ!AL259</f>
        <v>0</v>
      </c>
      <c r="AV26" s="86">
        <f>PLÁNYNKÁČ!AM259</f>
        <v>0</v>
      </c>
      <c r="AW26" s="86">
        <f>PLÁNYNKÁČ!AN259</f>
        <v>0</v>
      </c>
    </row>
    <row r="27" spans="1:49" x14ac:dyDescent="0.2">
      <c r="A27" s="458"/>
      <c r="B27" s="116">
        <v>2</v>
      </c>
      <c r="C27" s="86">
        <f>PLÁNYNKÁČ!I269</f>
        <v>0</v>
      </c>
      <c r="D27" s="70">
        <f t="shared" si="2"/>
        <v>0</v>
      </c>
      <c r="E27" s="86">
        <f>PLÁNYNKÁČ!J269</f>
        <v>0</v>
      </c>
      <c r="F27" s="151">
        <f t="shared" si="3"/>
        <v>0</v>
      </c>
      <c r="G27" s="140">
        <f>PLÁNYNKÁČ!K269</f>
        <v>0</v>
      </c>
      <c r="H27" s="86">
        <f>PLÁNYNKÁČ!L269</f>
        <v>0</v>
      </c>
      <c r="I27" s="86">
        <f>PLÁNYNKÁČ!M269</f>
        <v>0</v>
      </c>
      <c r="J27" s="86">
        <f>PLÁNYNKÁČ!N269</f>
        <v>0</v>
      </c>
      <c r="K27" s="139">
        <f t="shared" si="4"/>
        <v>0</v>
      </c>
      <c r="L27" s="86">
        <f>PLÁNYNKÁČ!O269</f>
        <v>0</v>
      </c>
      <c r="M27" s="86">
        <f>PLÁNYNKÁČ!P269</f>
        <v>0</v>
      </c>
      <c r="N27" s="76">
        <f t="shared" si="5"/>
        <v>0</v>
      </c>
      <c r="O27" s="147">
        <f t="shared" si="6"/>
        <v>0</v>
      </c>
      <c r="P27" s="86">
        <f>PLÁNYNKÁČ!Q269</f>
        <v>0</v>
      </c>
      <c r="Q27" s="141">
        <f>PLÁNYNKÁČ!R269</f>
        <v>0</v>
      </c>
      <c r="R27" s="86">
        <f>PLÁNYNKÁČ!S269</f>
        <v>0</v>
      </c>
      <c r="S27" s="86">
        <f>PLÁNYNKÁČ!T269</f>
        <v>0</v>
      </c>
      <c r="T27" s="86">
        <f>PLÁNYNKÁČ!U269</f>
        <v>0</v>
      </c>
      <c r="U27" s="143">
        <f t="shared" si="7"/>
        <v>0</v>
      </c>
      <c r="V27" s="86">
        <f>PLÁNYNKÁČ!V269</f>
        <v>0</v>
      </c>
      <c r="W27" s="86">
        <f>PLÁNYNKÁČ!W269</f>
        <v>0</v>
      </c>
      <c r="X27" s="82">
        <f t="shared" si="8"/>
        <v>0</v>
      </c>
      <c r="Y27" s="145">
        <f t="shared" si="0"/>
        <v>0</v>
      </c>
      <c r="Z27" s="145">
        <f t="shared" si="1"/>
        <v>0</v>
      </c>
      <c r="AA27" s="145">
        <f t="shared" si="9"/>
        <v>0</v>
      </c>
      <c r="AB27" s="86">
        <f>PLÁNYNKÁČ!X269</f>
        <v>0</v>
      </c>
      <c r="AC27" s="86">
        <f>PLÁNYNKÁČ!Y269</f>
        <v>0</v>
      </c>
      <c r="AD27" s="86">
        <f>PLÁNYNKÁČ!Z269</f>
        <v>0</v>
      </c>
      <c r="AE27" s="86">
        <f>PLÁNYNKÁČ!AA269</f>
        <v>0</v>
      </c>
      <c r="AF27" s="86">
        <f>PLÁNYNKÁČ!AB269</f>
        <v>0</v>
      </c>
      <c r="AG27" s="86">
        <f>PLÁNYNKÁČ!AC269</f>
        <v>0</v>
      </c>
      <c r="AH27" s="85">
        <f t="shared" si="10"/>
        <v>0</v>
      </c>
      <c r="AI27" s="85">
        <f t="shared" si="11"/>
        <v>0</v>
      </c>
      <c r="AJ27" s="149">
        <f t="shared" si="12"/>
        <v>0</v>
      </c>
      <c r="AK27" s="86">
        <f>PLÁNYNKÁČ!AD269</f>
        <v>0</v>
      </c>
      <c r="AL27" s="86">
        <f>PLÁNYNKÁČ!AE269</f>
        <v>0</v>
      </c>
      <c r="AM27" s="147">
        <f t="shared" si="13"/>
        <v>0</v>
      </c>
      <c r="AN27" s="86">
        <f>PLÁNYNKÁČ!AF269</f>
        <v>0</v>
      </c>
      <c r="AO27" s="86">
        <f>PLÁNYNKÁČ!AG269</f>
        <v>0</v>
      </c>
      <c r="AP27" s="86">
        <f>PLÁNYNKÁČ!AH269</f>
        <v>0</v>
      </c>
      <c r="AQ27" s="147">
        <f t="shared" si="14"/>
        <v>0</v>
      </c>
      <c r="AR27" s="86">
        <f>PLÁNYNKÁČ!AI269</f>
        <v>0</v>
      </c>
      <c r="AS27" s="86">
        <f>PLÁNYNKÁČ!AJ269</f>
        <v>0</v>
      </c>
      <c r="AT27" s="86">
        <f>PLÁNYNKÁČ!AK269</f>
        <v>0</v>
      </c>
      <c r="AU27" s="86">
        <f>PLÁNYNKÁČ!AL269</f>
        <v>0</v>
      </c>
      <c r="AV27" s="86">
        <f>PLÁNYNKÁČ!AM269</f>
        <v>0</v>
      </c>
      <c r="AW27" s="86">
        <f>PLÁNYNKÁČ!AN269</f>
        <v>0</v>
      </c>
    </row>
    <row r="28" spans="1:49" x14ac:dyDescent="0.2">
      <c r="A28" s="458"/>
      <c r="B28" s="116">
        <v>3</v>
      </c>
      <c r="C28" s="86">
        <f>PLÁNYNKÁČ!I279</f>
        <v>0</v>
      </c>
      <c r="D28" s="70">
        <f t="shared" si="2"/>
        <v>0</v>
      </c>
      <c r="E28" s="86">
        <f>PLÁNYNKÁČ!J279</f>
        <v>0</v>
      </c>
      <c r="F28" s="151">
        <f t="shared" si="3"/>
        <v>0</v>
      </c>
      <c r="G28" s="140">
        <f>PLÁNYNKÁČ!K279</f>
        <v>0</v>
      </c>
      <c r="H28" s="86">
        <f>PLÁNYNKÁČ!L279</f>
        <v>0</v>
      </c>
      <c r="I28" s="86">
        <f>PLÁNYNKÁČ!M279</f>
        <v>0</v>
      </c>
      <c r="J28" s="86">
        <f>PLÁNYNKÁČ!N279</f>
        <v>0</v>
      </c>
      <c r="K28" s="139">
        <f t="shared" si="4"/>
        <v>0</v>
      </c>
      <c r="L28" s="86">
        <f>PLÁNYNKÁČ!O279</f>
        <v>0</v>
      </c>
      <c r="M28" s="86">
        <f>PLÁNYNKÁČ!P279</f>
        <v>0</v>
      </c>
      <c r="N28" s="76">
        <f t="shared" si="5"/>
        <v>0</v>
      </c>
      <c r="O28" s="147">
        <f t="shared" si="6"/>
        <v>0</v>
      </c>
      <c r="P28" s="86">
        <f>PLÁNYNKÁČ!Q279</f>
        <v>0</v>
      </c>
      <c r="Q28" s="141">
        <f>PLÁNYNKÁČ!R279</f>
        <v>0</v>
      </c>
      <c r="R28" s="86">
        <f>PLÁNYNKÁČ!S279</f>
        <v>0</v>
      </c>
      <c r="S28" s="86">
        <f>PLÁNYNKÁČ!T279</f>
        <v>0</v>
      </c>
      <c r="T28" s="86">
        <f>PLÁNYNKÁČ!U279</f>
        <v>0</v>
      </c>
      <c r="U28" s="143">
        <f t="shared" si="7"/>
        <v>0</v>
      </c>
      <c r="V28" s="86">
        <f>PLÁNYNKÁČ!V279</f>
        <v>0</v>
      </c>
      <c r="W28" s="86">
        <f>PLÁNYNKÁČ!W279</f>
        <v>0</v>
      </c>
      <c r="X28" s="82">
        <f t="shared" si="8"/>
        <v>0</v>
      </c>
      <c r="Y28" s="145">
        <f t="shared" si="0"/>
        <v>0</v>
      </c>
      <c r="Z28" s="145">
        <f t="shared" si="1"/>
        <v>0</v>
      </c>
      <c r="AA28" s="145">
        <f t="shared" si="9"/>
        <v>0</v>
      </c>
      <c r="AB28" s="86">
        <f>PLÁNYNKÁČ!X279</f>
        <v>0</v>
      </c>
      <c r="AC28" s="86">
        <f>PLÁNYNKÁČ!Y279</f>
        <v>0</v>
      </c>
      <c r="AD28" s="86">
        <f>PLÁNYNKÁČ!Z279</f>
        <v>0</v>
      </c>
      <c r="AE28" s="86">
        <f>PLÁNYNKÁČ!AA279</f>
        <v>0</v>
      </c>
      <c r="AF28" s="86">
        <f>PLÁNYNKÁČ!AB279</f>
        <v>0</v>
      </c>
      <c r="AG28" s="86">
        <f>PLÁNYNKÁČ!AC279</f>
        <v>0</v>
      </c>
      <c r="AH28" s="85">
        <f t="shared" si="10"/>
        <v>0</v>
      </c>
      <c r="AI28" s="85">
        <f t="shared" si="11"/>
        <v>0</v>
      </c>
      <c r="AJ28" s="149">
        <f t="shared" si="12"/>
        <v>0</v>
      </c>
      <c r="AK28" s="86">
        <f>PLÁNYNKÁČ!AD279</f>
        <v>0</v>
      </c>
      <c r="AL28" s="86">
        <f>PLÁNYNKÁČ!AE279</f>
        <v>0</v>
      </c>
      <c r="AM28" s="147">
        <f t="shared" si="13"/>
        <v>0</v>
      </c>
      <c r="AN28" s="86">
        <f>PLÁNYNKÁČ!AF279</f>
        <v>0</v>
      </c>
      <c r="AO28" s="86">
        <f>PLÁNYNKÁČ!AG279</f>
        <v>0</v>
      </c>
      <c r="AP28" s="86">
        <f>PLÁNYNKÁČ!AH279</f>
        <v>0</v>
      </c>
      <c r="AQ28" s="147">
        <f t="shared" si="14"/>
        <v>0</v>
      </c>
      <c r="AR28" s="86">
        <f>PLÁNYNKÁČ!AI279</f>
        <v>0</v>
      </c>
      <c r="AS28" s="86">
        <f>PLÁNYNKÁČ!AJ279</f>
        <v>0</v>
      </c>
      <c r="AT28" s="86">
        <f>PLÁNYNKÁČ!AK279</f>
        <v>0</v>
      </c>
      <c r="AU28" s="86">
        <f>PLÁNYNKÁČ!AL279</f>
        <v>0</v>
      </c>
      <c r="AV28" s="86">
        <f>PLÁNYNKÁČ!AM279</f>
        <v>0</v>
      </c>
      <c r="AW28" s="86">
        <f>PLÁNYNKÁČ!AN279</f>
        <v>0</v>
      </c>
    </row>
    <row r="29" spans="1:49" x14ac:dyDescent="0.2">
      <c r="A29" s="458"/>
      <c r="B29" s="116">
        <v>4</v>
      </c>
      <c r="C29" s="86">
        <f>PLÁNYNKÁČ!I289</f>
        <v>0</v>
      </c>
      <c r="D29" s="70">
        <f t="shared" si="2"/>
        <v>0</v>
      </c>
      <c r="E29" s="86">
        <f>PLÁNYNKÁČ!J289</f>
        <v>0</v>
      </c>
      <c r="F29" s="151">
        <f t="shared" si="3"/>
        <v>0</v>
      </c>
      <c r="G29" s="140">
        <f>PLÁNYNKÁČ!K289</f>
        <v>0</v>
      </c>
      <c r="H29" s="86">
        <f>PLÁNYNKÁČ!L289</f>
        <v>0</v>
      </c>
      <c r="I29" s="86">
        <f>PLÁNYNKÁČ!M289</f>
        <v>0</v>
      </c>
      <c r="J29" s="86">
        <f>PLÁNYNKÁČ!N289</f>
        <v>0</v>
      </c>
      <c r="K29" s="139">
        <f t="shared" si="4"/>
        <v>0</v>
      </c>
      <c r="L29" s="86">
        <f>PLÁNYNKÁČ!O289</f>
        <v>0</v>
      </c>
      <c r="M29" s="86">
        <f>PLÁNYNKÁČ!P289</f>
        <v>0</v>
      </c>
      <c r="N29" s="76">
        <f t="shared" si="5"/>
        <v>0</v>
      </c>
      <c r="O29" s="147">
        <f t="shared" si="6"/>
        <v>0</v>
      </c>
      <c r="P29" s="86">
        <f>PLÁNYNKÁČ!Q289</f>
        <v>0</v>
      </c>
      <c r="Q29" s="141">
        <f>PLÁNYNKÁČ!R289</f>
        <v>0</v>
      </c>
      <c r="R29" s="86">
        <f>PLÁNYNKÁČ!S289</f>
        <v>0</v>
      </c>
      <c r="S29" s="86">
        <f>PLÁNYNKÁČ!T289</f>
        <v>0</v>
      </c>
      <c r="T29" s="86">
        <f>PLÁNYNKÁČ!U289</f>
        <v>0</v>
      </c>
      <c r="U29" s="143">
        <f t="shared" si="7"/>
        <v>0</v>
      </c>
      <c r="V29" s="86">
        <f>PLÁNYNKÁČ!V289</f>
        <v>0</v>
      </c>
      <c r="W29" s="86">
        <f>PLÁNYNKÁČ!W289</f>
        <v>0</v>
      </c>
      <c r="X29" s="82">
        <f t="shared" si="8"/>
        <v>0</v>
      </c>
      <c r="Y29" s="145">
        <f t="shared" si="0"/>
        <v>0</v>
      </c>
      <c r="Z29" s="145">
        <f t="shared" si="1"/>
        <v>0</v>
      </c>
      <c r="AA29" s="145">
        <f t="shared" si="9"/>
        <v>0</v>
      </c>
      <c r="AB29" s="86">
        <f>PLÁNYNKÁČ!X289</f>
        <v>0</v>
      </c>
      <c r="AC29" s="86">
        <f>PLÁNYNKÁČ!Y289</f>
        <v>0</v>
      </c>
      <c r="AD29" s="86">
        <f>PLÁNYNKÁČ!Z289</f>
        <v>0</v>
      </c>
      <c r="AE29" s="86">
        <f>PLÁNYNKÁČ!AA289</f>
        <v>0</v>
      </c>
      <c r="AF29" s="86">
        <f>PLÁNYNKÁČ!AB289</f>
        <v>0</v>
      </c>
      <c r="AG29" s="86">
        <f>PLÁNYNKÁČ!AC289</f>
        <v>0</v>
      </c>
      <c r="AH29" s="85">
        <f t="shared" si="10"/>
        <v>0</v>
      </c>
      <c r="AI29" s="85">
        <f t="shared" si="11"/>
        <v>0</v>
      </c>
      <c r="AJ29" s="149">
        <f t="shared" si="12"/>
        <v>0</v>
      </c>
      <c r="AK29" s="86">
        <f>PLÁNYNKÁČ!AD289</f>
        <v>0</v>
      </c>
      <c r="AL29" s="86">
        <f>PLÁNYNKÁČ!AE289</f>
        <v>0</v>
      </c>
      <c r="AM29" s="147">
        <f t="shared" si="13"/>
        <v>0</v>
      </c>
      <c r="AN29" s="86">
        <f>PLÁNYNKÁČ!AF289</f>
        <v>0</v>
      </c>
      <c r="AO29" s="86">
        <f>PLÁNYNKÁČ!AG289</f>
        <v>0</v>
      </c>
      <c r="AP29" s="86">
        <f>PLÁNYNKÁČ!AH289</f>
        <v>0</v>
      </c>
      <c r="AQ29" s="147">
        <f t="shared" si="14"/>
        <v>0</v>
      </c>
      <c r="AR29" s="86">
        <f>PLÁNYNKÁČ!AI289</f>
        <v>0</v>
      </c>
      <c r="AS29" s="86">
        <f>PLÁNYNKÁČ!AJ289</f>
        <v>0</v>
      </c>
      <c r="AT29" s="86">
        <f>PLÁNYNKÁČ!AK289</f>
        <v>0</v>
      </c>
      <c r="AU29" s="86">
        <f>PLÁNYNKÁČ!AL289</f>
        <v>0</v>
      </c>
      <c r="AV29" s="86">
        <f>PLÁNYNKÁČ!AM289</f>
        <v>0</v>
      </c>
      <c r="AW29" s="86">
        <f>PLÁNYNKÁČ!AN289</f>
        <v>0</v>
      </c>
    </row>
    <row r="30" spans="1:49" x14ac:dyDescent="0.2">
      <c r="A30" s="458">
        <v>8</v>
      </c>
      <c r="B30" s="116">
        <v>1</v>
      </c>
      <c r="C30" s="86">
        <f>PLÁNYNKÁČ!I299</f>
        <v>0</v>
      </c>
      <c r="D30" s="70">
        <f t="shared" si="2"/>
        <v>0</v>
      </c>
      <c r="E30" s="86">
        <f>PLÁNYNKÁČ!J299</f>
        <v>0</v>
      </c>
      <c r="F30" s="151">
        <f t="shared" si="3"/>
        <v>0</v>
      </c>
      <c r="G30" s="140">
        <f>PLÁNYNKÁČ!K299</f>
        <v>0</v>
      </c>
      <c r="H30" s="86">
        <f>PLÁNYNKÁČ!L299</f>
        <v>0</v>
      </c>
      <c r="I30" s="86">
        <f>PLÁNYNKÁČ!M299</f>
        <v>0</v>
      </c>
      <c r="J30" s="86">
        <f>PLÁNYNKÁČ!N299</f>
        <v>0</v>
      </c>
      <c r="K30" s="139">
        <f t="shared" si="4"/>
        <v>0</v>
      </c>
      <c r="L30" s="86">
        <f>PLÁNYNKÁČ!O299</f>
        <v>0</v>
      </c>
      <c r="M30" s="86">
        <f>PLÁNYNKÁČ!P299</f>
        <v>0</v>
      </c>
      <c r="N30" s="76">
        <f t="shared" si="5"/>
        <v>0</v>
      </c>
      <c r="O30" s="147">
        <f t="shared" si="6"/>
        <v>0</v>
      </c>
      <c r="P30" s="86">
        <f>PLÁNYNKÁČ!Q299</f>
        <v>0</v>
      </c>
      <c r="Q30" s="141">
        <f>PLÁNYNKÁČ!R299</f>
        <v>0</v>
      </c>
      <c r="R30" s="86">
        <f>PLÁNYNKÁČ!S299</f>
        <v>0</v>
      </c>
      <c r="S30" s="86">
        <f>PLÁNYNKÁČ!T299</f>
        <v>0</v>
      </c>
      <c r="T30" s="86">
        <f>PLÁNYNKÁČ!U299</f>
        <v>0</v>
      </c>
      <c r="U30" s="143">
        <f t="shared" si="7"/>
        <v>0</v>
      </c>
      <c r="V30" s="86">
        <f>PLÁNYNKÁČ!V299</f>
        <v>0</v>
      </c>
      <c r="W30" s="86">
        <f>PLÁNYNKÁČ!W299</f>
        <v>0</v>
      </c>
      <c r="X30" s="82">
        <f t="shared" si="8"/>
        <v>0</v>
      </c>
      <c r="Y30" s="145">
        <f t="shared" si="0"/>
        <v>0</v>
      </c>
      <c r="Z30" s="145">
        <f t="shared" si="1"/>
        <v>0</v>
      </c>
      <c r="AA30" s="145">
        <f t="shared" si="9"/>
        <v>0</v>
      </c>
      <c r="AB30" s="86">
        <f>PLÁNYNKÁČ!X299</f>
        <v>0</v>
      </c>
      <c r="AC30" s="86">
        <f>PLÁNYNKÁČ!Y299</f>
        <v>0</v>
      </c>
      <c r="AD30" s="86">
        <f>PLÁNYNKÁČ!Z299</f>
        <v>0</v>
      </c>
      <c r="AE30" s="86">
        <f>PLÁNYNKÁČ!AA299</f>
        <v>0</v>
      </c>
      <c r="AF30" s="86">
        <f>PLÁNYNKÁČ!AB299</f>
        <v>0</v>
      </c>
      <c r="AG30" s="86">
        <f>PLÁNYNKÁČ!AC299</f>
        <v>0</v>
      </c>
      <c r="AH30" s="85">
        <f t="shared" si="10"/>
        <v>0</v>
      </c>
      <c r="AI30" s="85">
        <f t="shared" si="11"/>
        <v>0</v>
      </c>
      <c r="AJ30" s="149">
        <f t="shared" si="12"/>
        <v>0</v>
      </c>
      <c r="AK30" s="86">
        <f>PLÁNYNKÁČ!AD299</f>
        <v>0</v>
      </c>
      <c r="AL30" s="86">
        <f>PLÁNYNKÁČ!AE299</f>
        <v>0</v>
      </c>
      <c r="AM30" s="147">
        <f t="shared" si="13"/>
        <v>0</v>
      </c>
      <c r="AN30" s="86">
        <f>PLÁNYNKÁČ!AF299</f>
        <v>0</v>
      </c>
      <c r="AO30" s="86">
        <f>PLÁNYNKÁČ!AG299</f>
        <v>0</v>
      </c>
      <c r="AP30" s="86">
        <f>PLÁNYNKÁČ!AH299</f>
        <v>0</v>
      </c>
      <c r="AQ30" s="147">
        <f t="shared" si="14"/>
        <v>0</v>
      </c>
      <c r="AR30" s="86">
        <f>PLÁNYNKÁČ!AI299</f>
        <v>0</v>
      </c>
      <c r="AS30" s="86">
        <f>PLÁNYNKÁČ!AJ299</f>
        <v>0</v>
      </c>
      <c r="AT30" s="86">
        <f>PLÁNYNKÁČ!AK299</f>
        <v>0</v>
      </c>
      <c r="AU30" s="86">
        <f>PLÁNYNKÁČ!AL299</f>
        <v>0</v>
      </c>
      <c r="AV30" s="86">
        <f>PLÁNYNKÁČ!AM299</f>
        <v>0</v>
      </c>
      <c r="AW30" s="86">
        <f>PLÁNYNKÁČ!AN299</f>
        <v>0</v>
      </c>
    </row>
    <row r="31" spans="1:49" x14ac:dyDescent="0.2">
      <c r="A31" s="458"/>
      <c r="B31" s="116">
        <v>2</v>
      </c>
      <c r="C31" s="86">
        <f>PLÁNYNKÁČ!I309</f>
        <v>0</v>
      </c>
      <c r="D31" s="70">
        <f t="shared" si="2"/>
        <v>0</v>
      </c>
      <c r="E31" s="86">
        <f>PLÁNYNKÁČ!J309</f>
        <v>0</v>
      </c>
      <c r="F31" s="151">
        <f t="shared" si="3"/>
        <v>0</v>
      </c>
      <c r="G31" s="140">
        <f>PLÁNYNKÁČ!K309</f>
        <v>0</v>
      </c>
      <c r="H31" s="86">
        <f>PLÁNYNKÁČ!L309</f>
        <v>0</v>
      </c>
      <c r="I31" s="86">
        <f>PLÁNYNKÁČ!M309</f>
        <v>0</v>
      </c>
      <c r="J31" s="86">
        <f>PLÁNYNKÁČ!N309</f>
        <v>0</v>
      </c>
      <c r="K31" s="139">
        <f t="shared" si="4"/>
        <v>0</v>
      </c>
      <c r="L31" s="86">
        <f>PLÁNYNKÁČ!O309</f>
        <v>0</v>
      </c>
      <c r="M31" s="86">
        <f>PLÁNYNKÁČ!P309</f>
        <v>0</v>
      </c>
      <c r="N31" s="76">
        <f t="shared" si="5"/>
        <v>0</v>
      </c>
      <c r="O31" s="147">
        <f t="shared" si="6"/>
        <v>0</v>
      </c>
      <c r="P31" s="86">
        <f>PLÁNYNKÁČ!Q309</f>
        <v>0</v>
      </c>
      <c r="Q31" s="141">
        <f>PLÁNYNKÁČ!R309</f>
        <v>0</v>
      </c>
      <c r="R31" s="86">
        <f>PLÁNYNKÁČ!S309</f>
        <v>0</v>
      </c>
      <c r="S31" s="86">
        <f>PLÁNYNKÁČ!T309</f>
        <v>0</v>
      </c>
      <c r="T31" s="86">
        <f>PLÁNYNKÁČ!U309</f>
        <v>0</v>
      </c>
      <c r="U31" s="143">
        <f t="shared" si="7"/>
        <v>0</v>
      </c>
      <c r="V31" s="86">
        <f>PLÁNYNKÁČ!V309</f>
        <v>0</v>
      </c>
      <c r="W31" s="86">
        <f>PLÁNYNKÁČ!W309</f>
        <v>0</v>
      </c>
      <c r="X31" s="82">
        <f t="shared" si="8"/>
        <v>0</v>
      </c>
      <c r="Y31" s="145">
        <f t="shared" si="0"/>
        <v>0</v>
      </c>
      <c r="Z31" s="145">
        <f t="shared" si="1"/>
        <v>0</v>
      </c>
      <c r="AA31" s="145">
        <f t="shared" si="9"/>
        <v>0</v>
      </c>
      <c r="AB31" s="86">
        <f>PLÁNYNKÁČ!X309</f>
        <v>0</v>
      </c>
      <c r="AC31" s="86">
        <f>PLÁNYNKÁČ!Y309</f>
        <v>0</v>
      </c>
      <c r="AD31" s="86">
        <f>PLÁNYNKÁČ!Z309</f>
        <v>0</v>
      </c>
      <c r="AE31" s="86">
        <f>PLÁNYNKÁČ!AA309</f>
        <v>0</v>
      </c>
      <c r="AF31" s="86">
        <f>PLÁNYNKÁČ!AB309</f>
        <v>0</v>
      </c>
      <c r="AG31" s="86">
        <f>PLÁNYNKÁČ!AC309</f>
        <v>0</v>
      </c>
      <c r="AH31" s="85">
        <f t="shared" si="10"/>
        <v>0</v>
      </c>
      <c r="AI31" s="85">
        <f t="shared" si="11"/>
        <v>0</v>
      </c>
      <c r="AJ31" s="149">
        <f t="shared" si="12"/>
        <v>0</v>
      </c>
      <c r="AK31" s="86">
        <f>PLÁNYNKÁČ!AD309</f>
        <v>0</v>
      </c>
      <c r="AL31" s="86">
        <f>PLÁNYNKÁČ!AE309</f>
        <v>0</v>
      </c>
      <c r="AM31" s="147">
        <f t="shared" si="13"/>
        <v>0</v>
      </c>
      <c r="AN31" s="86">
        <f>PLÁNYNKÁČ!AF309</f>
        <v>0</v>
      </c>
      <c r="AO31" s="86">
        <f>PLÁNYNKÁČ!AG309</f>
        <v>0</v>
      </c>
      <c r="AP31" s="86">
        <f>PLÁNYNKÁČ!AH309</f>
        <v>0</v>
      </c>
      <c r="AQ31" s="147">
        <f t="shared" si="14"/>
        <v>0</v>
      </c>
      <c r="AR31" s="86">
        <f>PLÁNYNKÁČ!AI309</f>
        <v>0</v>
      </c>
      <c r="AS31" s="86">
        <f>PLÁNYNKÁČ!AJ309</f>
        <v>0</v>
      </c>
      <c r="AT31" s="86">
        <f>PLÁNYNKÁČ!AK309</f>
        <v>0</v>
      </c>
      <c r="AU31" s="86">
        <f>PLÁNYNKÁČ!AL309</f>
        <v>0</v>
      </c>
      <c r="AV31" s="86">
        <f>PLÁNYNKÁČ!AM309</f>
        <v>0</v>
      </c>
      <c r="AW31" s="86">
        <f>PLÁNYNKÁČ!AN309</f>
        <v>0</v>
      </c>
    </row>
    <row r="32" spans="1:49" x14ac:dyDescent="0.2">
      <c r="A32" s="458"/>
      <c r="B32" s="116">
        <v>3</v>
      </c>
      <c r="C32" s="86">
        <f>PLÁNYNKÁČ!I319</f>
        <v>0</v>
      </c>
      <c r="D32" s="70">
        <f t="shared" si="2"/>
        <v>0</v>
      </c>
      <c r="E32" s="86">
        <f>PLÁNYNKÁČ!J319</f>
        <v>0</v>
      </c>
      <c r="F32" s="151">
        <f t="shared" si="3"/>
        <v>0</v>
      </c>
      <c r="G32" s="140">
        <f>PLÁNYNKÁČ!K319</f>
        <v>0</v>
      </c>
      <c r="H32" s="86">
        <f>PLÁNYNKÁČ!L319</f>
        <v>0</v>
      </c>
      <c r="I32" s="86">
        <f>PLÁNYNKÁČ!M319</f>
        <v>0</v>
      </c>
      <c r="J32" s="86">
        <f>PLÁNYNKÁČ!N319</f>
        <v>0</v>
      </c>
      <c r="K32" s="139">
        <f t="shared" si="4"/>
        <v>0</v>
      </c>
      <c r="L32" s="86">
        <f>PLÁNYNKÁČ!O319</f>
        <v>0</v>
      </c>
      <c r="M32" s="86">
        <f>PLÁNYNKÁČ!P319</f>
        <v>0</v>
      </c>
      <c r="N32" s="76">
        <f t="shared" si="5"/>
        <v>0</v>
      </c>
      <c r="O32" s="147">
        <f t="shared" si="6"/>
        <v>0</v>
      </c>
      <c r="P32" s="86">
        <f>PLÁNYNKÁČ!Q319</f>
        <v>0</v>
      </c>
      <c r="Q32" s="141">
        <f>PLÁNYNKÁČ!R319</f>
        <v>0</v>
      </c>
      <c r="R32" s="86">
        <f>PLÁNYNKÁČ!S319</f>
        <v>0</v>
      </c>
      <c r="S32" s="86">
        <f>PLÁNYNKÁČ!T319</f>
        <v>0</v>
      </c>
      <c r="T32" s="86">
        <f>PLÁNYNKÁČ!U319</f>
        <v>0</v>
      </c>
      <c r="U32" s="143">
        <f t="shared" si="7"/>
        <v>0</v>
      </c>
      <c r="V32" s="86">
        <f>PLÁNYNKÁČ!V319</f>
        <v>0</v>
      </c>
      <c r="W32" s="86">
        <f>PLÁNYNKÁČ!W319</f>
        <v>0</v>
      </c>
      <c r="X32" s="82">
        <f t="shared" si="8"/>
        <v>0</v>
      </c>
      <c r="Y32" s="145">
        <f t="shared" si="0"/>
        <v>0</v>
      </c>
      <c r="Z32" s="145">
        <f t="shared" si="1"/>
        <v>0</v>
      </c>
      <c r="AA32" s="145">
        <f t="shared" si="9"/>
        <v>0</v>
      </c>
      <c r="AB32" s="86">
        <f>PLÁNYNKÁČ!X319</f>
        <v>0</v>
      </c>
      <c r="AC32" s="86">
        <f>PLÁNYNKÁČ!Y319</f>
        <v>0</v>
      </c>
      <c r="AD32" s="86">
        <f>PLÁNYNKÁČ!Z319</f>
        <v>0</v>
      </c>
      <c r="AE32" s="86">
        <f>PLÁNYNKÁČ!AA319</f>
        <v>0</v>
      </c>
      <c r="AF32" s="86">
        <f>PLÁNYNKÁČ!AB319</f>
        <v>0</v>
      </c>
      <c r="AG32" s="86">
        <f>PLÁNYNKÁČ!AC319</f>
        <v>0</v>
      </c>
      <c r="AH32" s="85">
        <f t="shared" si="10"/>
        <v>0</v>
      </c>
      <c r="AI32" s="85">
        <f t="shared" si="11"/>
        <v>0</v>
      </c>
      <c r="AJ32" s="149">
        <f t="shared" si="12"/>
        <v>0</v>
      </c>
      <c r="AK32" s="86">
        <f>PLÁNYNKÁČ!AD319</f>
        <v>0</v>
      </c>
      <c r="AL32" s="86">
        <f>PLÁNYNKÁČ!AE319</f>
        <v>0</v>
      </c>
      <c r="AM32" s="147">
        <f t="shared" si="13"/>
        <v>0</v>
      </c>
      <c r="AN32" s="86">
        <f>PLÁNYNKÁČ!AF319</f>
        <v>0</v>
      </c>
      <c r="AO32" s="86">
        <f>PLÁNYNKÁČ!AG319</f>
        <v>0</v>
      </c>
      <c r="AP32" s="86">
        <f>PLÁNYNKÁČ!AH319</f>
        <v>0</v>
      </c>
      <c r="AQ32" s="147">
        <f t="shared" si="14"/>
        <v>0</v>
      </c>
      <c r="AR32" s="86">
        <f>PLÁNYNKÁČ!AI319</f>
        <v>0</v>
      </c>
      <c r="AS32" s="86">
        <f>PLÁNYNKÁČ!AJ319</f>
        <v>0</v>
      </c>
      <c r="AT32" s="86">
        <f>PLÁNYNKÁČ!AK319</f>
        <v>0</v>
      </c>
      <c r="AU32" s="86">
        <f>PLÁNYNKÁČ!AL319</f>
        <v>0</v>
      </c>
      <c r="AV32" s="86">
        <f>PLÁNYNKÁČ!AM319</f>
        <v>0</v>
      </c>
      <c r="AW32" s="86">
        <f>PLÁNYNKÁČ!AN319</f>
        <v>0</v>
      </c>
    </row>
    <row r="33" spans="1:49" x14ac:dyDescent="0.2">
      <c r="A33" s="458"/>
      <c r="B33" s="116">
        <v>4</v>
      </c>
      <c r="C33" s="86">
        <f>PLÁNYNKÁČ!I329</f>
        <v>0</v>
      </c>
      <c r="D33" s="70">
        <f t="shared" si="2"/>
        <v>0</v>
      </c>
      <c r="E33" s="86">
        <f>PLÁNYNKÁČ!J329</f>
        <v>0</v>
      </c>
      <c r="F33" s="151">
        <f t="shared" si="3"/>
        <v>0</v>
      </c>
      <c r="G33" s="140">
        <f>PLÁNYNKÁČ!K329</f>
        <v>0</v>
      </c>
      <c r="H33" s="86">
        <f>PLÁNYNKÁČ!L329</f>
        <v>0</v>
      </c>
      <c r="I33" s="86">
        <f>PLÁNYNKÁČ!M329</f>
        <v>0</v>
      </c>
      <c r="J33" s="86">
        <f>PLÁNYNKÁČ!N329</f>
        <v>0</v>
      </c>
      <c r="K33" s="139">
        <f t="shared" si="4"/>
        <v>0</v>
      </c>
      <c r="L33" s="86">
        <f>PLÁNYNKÁČ!O329</f>
        <v>0</v>
      </c>
      <c r="M33" s="86">
        <f>PLÁNYNKÁČ!P329</f>
        <v>0</v>
      </c>
      <c r="N33" s="76">
        <f t="shared" si="5"/>
        <v>0</v>
      </c>
      <c r="O33" s="147">
        <f t="shared" si="6"/>
        <v>0</v>
      </c>
      <c r="P33" s="86">
        <f>PLÁNYNKÁČ!Q329</f>
        <v>0</v>
      </c>
      <c r="Q33" s="141">
        <f>PLÁNYNKÁČ!R329</f>
        <v>0</v>
      </c>
      <c r="R33" s="86">
        <f>PLÁNYNKÁČ!S329</f>
        <v>0</v>
      </c>
      <c r="S33" s="86">
        <f>PLÁNYNKÁČ!T329</f>
        <v>0</v>
      </c>
      <c r="T33" s="86">
        <f>PLÁNYNKÁČ!U329</f>
        <v>0</v>
      </c>
      <c r="U33" s="143">
        <f t="shared" si="7"/>
        <v>0</v>
      </c>
      <c r="V33" s="86">
        <f>PLÁNYNKÁČ!V329</f>
        <v>0</v>
      </c>
      <c r="W33" s="86">
        <f>PLÁNYNKÁČ!W329</f>
        <v>0</v>
      </c>
      <c r="X33" s="82">
        <f t="shared" si="8"/>
        <v>0</v>
      </c>
      <c r="Y33" s="145">
        <f t="shared" si="0"/>
        <v>0</v>
      </c>
      <c r="Z33" s="145">
        <f t="shared" si="1"/>
        <v>0</v>
      </c>
      <c r="AA33" s="145">
        <f t="shared" si="9"/>
        <v>0</v>
      </c>
      <c r="AB33" s="86">
        <f>PLÁNYNKÁČ!X329</f>
        <v>0</v>
      </c>
      <c r="AC33" s="86">
        <f>PLÁNYNKÁČ!Y329</f>
        <v>0</v>
      </c>
      <c r="AD33" s="86">
        <f>PLÁNYNKÁČ!Z329</f>
        <v>0</v>
      </c>
      <c r="AE33" s="86">
        <f>PLÁNYNKÁČ!AA329</f>
        <v>0</v>
      </c>
      <c r="AF33" s="86">
        <f>PLÁNYNKÁČ!AB329</f>
        <v>0</v>
      </c>
      <c r="AG33" s="86">
        <f>PLÁNYNKÁČ!AC329</f>
        <v>0</v>
      </c>
      <c r="AH33" s="85">
        <f t="shared" si="10"/>
        <v>0</v>
      </c>
      <c r="AI33" s="85">
        <f t="shared" si="11"/>
        <v>0</v>
      </c>
      <c r="AJ33" s="149">
        <f t="shared" si="12"/>
        <v>0</v>
      </c>
      <c r="AK33" s="86">
        <f>PLÁNYNKÁČ!AD329</f>
        <v>0</v>
      </c>
      <c r="AL33" s="86">
        <f>PLÁNYNKÁČ!AE329</f>
        <v>0</v>
      </c>
      <c r="AM33" s="147">
        <f t="shared" si="13"/>
        <v>0</v>
      </c>
      <c r="AN33" s="86">
        <f>PLÁNYNKÁČ!AF329</f>
        <v>0</v>
      </c>
      <c r="AO33" s="86">
        <f>PLÁNYNKÁČ!AG329</f>
        <v>0</v>
      </c>
      <c r="AP33" s="86">
        <f>PLÁNYNKÁČ!AH329</f>
        <v>0</v>
      </c>
      <c r="AQ33" s="147">
        <f t="shared" si="14"/>
        <v>0</v>
      </c>
      <c r="AR33" s="86">
        <f>PLÁNYNKÁČ!AI329</f>
        <v>0</v>
      </c>
      <c r="AS33" s="86">
        <f>PLÁNYNKÁČ!AJ329</f>
        <v>0</v>
      </c>
      <c r="AT33" s="86">
        <f>PLÁNYNKÁČ!AK329</f>
        <v>0</v>
      </c>
      <c r="AU33" s="86">
        <f>PLÁNYNKÁČ!AL329</f>
        <v>0</v>
      </c>
      <c r="AV33" s="86">
        <f>PLÁNYNKÁČ!AM329</f>
        <v>0</v>
      </c>
      <c r="AW33" s="86">
        <f>PLÁNYNKÁČ!AN329</f>
        <v>0</v>
      </c>
    </row>
    <row r="34" spans="1:49" x14ac:dyDescent="0.2">
      <c r="A34" s="458">
        <v>9</v>
      </c>
      <c r="B34" s="116">
        <v>1</v>
      </c>
      <c r="C34" s="86">
        <f>PLÁNYNKÁČ!I339</f>
        <v>0</v>
      </c>
      <c r="D34" s="70">
        <f t="shared" si="2"/>
        <v>0</v>
      </c>
      <c r="E34" s="86">
        <f>PLÁNYNKÁČ!J339</f>
        <v>0</v>
      </c>
      <c r="F34" s="151">
        <f t="shared" si="3"/>
        <v>0</v>
      </c>
      <c r="G34" s="140">
        <f>PLÁNYNKÁČ!K339</f>
        <v>0</v>
      </c>
      <c r="H34" s="86">
        <f>PLÁNYNKÁČ!L339</f>
        <v>0</v>
      </c>
      <c r="I34" s="86">
        <f>PLÁNYNKÁČ!M339</f>
        <v>0</v>
      </c>
      <c r="J34" s="86">
        <f>PLÁNYNKÁČ!N339</f>
        <v>0</v>
      </c>
      <c r="K34" s="139">
        <f t="shared" si="4"/>
        <v>0</v>
      </c>
      <c r="L34" s="86">
        <f>PLÁNYNKÁČ!O339</f>
        <v>0</v>
      </c>
      <c r="M34" s="86">
        <f>PLÁNYNKÁČ!P339</f>
        <v>0</v>
      </c>
      <c r="N34" s="76">
        <f t="shared" si="5"/>
        <v>0</v>
      </c>
      <c r="O34" s="147">
        <f t="shared" si="6"/>
        <v>0</v>
      </c>
      <c r="P34" s="86">
        <f>PLÁNYNKÁČ!Q339</f>
        <v>0</v>
      </c>
      <c r="Q34" s="141">
        <f>PLÁNYNKÁČ!R339</f>
        <v>0</v>
      </c>
      <c r="R34" s="86">
        <f>PLÁNYNKÁČ!S339</f>
        <v>0</v>
      </c>
      <c r="S34" s="86">
        <f>PLÁNYNKÁČ!T339</f>
        <v>0</v>
      </c>
      <c r="T34" s="86">
        <f>PLÁNYNKÁČ!U339</f>
        <v>0</v>
      </c>
      <c r="U34" s="143">
        <f t="shared" si="7"/>
        <v>0</v>
      </c>
      <c r="V34" s="86">
        <f>PLÁNYNKÁČ!V339</f>
        <v>0</v>
      </c>
      <c r="W34" s="86">
        <f>PLÁNYNKÁČ!W339</f>
        <v>0</v>
      </c>
      <c r="X34" s="82">
        <f t="shared" si="8"/>
        <v>0</v>
      </c>
      <c r="Y34" s="145">
        <f t="shared" ref="Y34:Y53" si="15">U34+K34</f>
        <v>0</v>
      </c>
      <c r="Z34" s="145">
        <f t="shared" ref="Z34:Z53" si="16">N34+X34</f>
        <v>0</v>
      </c>
      <c r="AA34" s="145">
        <f t="shared" si="9"/>
        <v>0</v>
      </c>
      <c r="AB34" s="86">
        <f>PLÁNYNKÁČ!X339</f>
        <v>0</v>
      </c>
      <c r="AC34" s="86">
        <f>PLÁNYNKÁČ!Y339</f>
        <v>0</v>
      </c>
      <c r="AD34" s="86">
        <f>PLÁNYNKÁČ!Z339</f>
        <v>0</v>
      </c>
      <c r="AE34" s="86">
        <f>PLÁNYNKÁČ!AA339</f>
        <v>0</v>
      </c>
      <c r="AF34" s="86">
        <f>PLÁNYNKÁČ!AB339</f>
        <v>0</v>
      </c>
      <c r="AG34" s="86">
        <f>PLÁNYNKÁČ!AC339</f>
        <v>0</v>
      </c>
      <c r="AH34" s="85">
        <f t="shared" si="10"/>
        <v>0</v>
      </c>
      <c r="AI34" s="85">
        <f t="shared" si="11"/>
        <v>0</v>
      </c>
      <c r="AJ34" s="149">
        <f t="shared" si="12"/>
        <v>0</v>
      </c>
      <c r="AK34" s="86">
        <f>PLÁNYNKÁČ!AD339</f>
        <v>0</v>
      </c>
      <c r="AL34" s="86">
        <f>PLÁNYNKÁČ!AE339</f>
        <v>0</v>
      </c>
      <c r="AM34" s="147">
        <f t="shared" si="13"/>
        <v>0</v>
      </c>
      <c r="AN34" s="86">
        <f>PLÁNYNKÁČ!AF339</f>
        <v>0</v>
      </c>
      <c r="AO34" s="86">
        <f>PLÁNYNKÁČ!AG339</f>
        <v>0</v>
      </c>
      <c r="AP34" s="86">
        <f>PLÁNYNKÁČ!AH339</f>
        <v>0</v>
      </c>
      <c r="AQ34" s="147">
        <f t="shared" si="14"/>
        <v>0</v>
      </c>
      <c r="AR34" s="86">
        <f>PLÁNYNKÁČ!AI339</f>
        <v>0</v>
      </c>
      <c r="AS34" s="86">
        <f>PLÁNYNKÁČ!AJ339</f>
        <v>0</v>
      </c>
      <c r="AT34" s="86">
        <f>PLÁNYNKÁČ!AK339</f>
        <v>0</v>
      </c>
      <c r="AU34" s="86">
        <f>PLÁNYNKÁČ!AL339</f>
        <v>0</v>
      </c>
      <c r="AV34" s="86">
        <f>PLÁNYNKÁČ!AM339</f>
        <v>0</v>
      </c>
      <c r="AW34" s="86">
        <f>PLÁNYNKÁČ!AN339</f>
        <v>0</v>
      </c>
    </row>
    <row r="35" spans="1:49" x14ac:dyDescent="0.2">
      <c r="A35" s="458"/>
      <c r="B35" s="116">
        <v>2</v>
      </c>
      <c r="C35" s="86">
        <f>PLÁNYNKÁČ!I349</f>
        <v>0</v>
      </c>
      <c r="D35" s="70">
        <f t="shared" si="2"/>
        <v>0</v>
      </c>
      <c r="E35" s="86">
        <f>PLÁNYNKÁČ!J349</f>
        <v>0</v>
      </c>
      <c r="F35" s="151">
        <f t="shared" si="3"/>
        <v>0</v>
      </c>
      <c r="G35" s="140">
        <f>PLÁNYNKÁČ!K349</f>
        <v>0</v>
      </c>
      <c r="H35" s="86">
        <f>PLÁNYNKÁČ!L349</f>
        <v>0</v>
      </c>
      <c r="I35" s="86">
        <f>PLÁNYNKÁČ!M349</f>
        <v>0</v>
      </c>
      <c r="J35" s="86">
        <f>PLÁNYNKÁČ!N349</f>
        <v>0</v>
      </c>
      <c r="K35" s="139">
        <f t="shared" si="4"/>
        <v>0</v>
      </c>
      <c r="L35" s="86">
        <f>PLÁNYNKÁČ!O349</f>
        <v>0</v>
      </c>
      <c r="M35" s="86">
        <f>PLÁNYNKÁČ!P349</f>
        <v>0</v>
      </c>
      <c r="N35" s="76">
        <f t="shared" si="5"/>
        <v>0</v>
      </c>
      <c r="O35" s="147">
        <f t="shared" si="6"/>
        <v>0</v>
      </c>
      <c r="P35" s="86">
        <f>PLÁNYNKÁČ!Q349</f>
        <v>0</v>
      </c>
      <c r="Q35" s="141">
        <f>PLÁNYNKÁČ!R349</f>
        <v>0</v>
      </c>
      <c r="R35" s="86">
        <f>PLÁNYNKÁČ!S349</f>
        <v>0</v>
      </c>
      <c r="S35" s="86">
        <f>PLÁNYNKÁČ!T349</f>
        <v>0</v>
      </c>
      <c r="T35" s="86">
        <f>PLÁNYNKÁČ!U349</f>
        <v>0</v>
      </c>
      <c r="U35" s="143">
        <f t="shared" si="7"/>
        <v>0</v>
      </c>
      <c r="V35" s="86">
        <f>PLÁNYNKÁČ!V349</f>
        <v>0</v>
      </c>
      <c r="W35" s="86">
        <f>PLÁNYNKÁČ!W349</f>
        <v>0</v>
      </c>
      <c r="X35" s="82">
        <f t="shared" si="8"/>
        <v>0</v>
      </c>
      <c r="Y35" s="145">
        <f t="shared" si="15"/>
        <v>0</v>
      </c>
      <c r="Z35" s="145">
        <f t="shared" si="16"/>
        <v>0</v>
      </c>
      <c r="AA35" s="145">
        <f t="shared" si="9"/>
        <v>0</v>
      </c>
      <c r="AB35" s="86">
        <f>PLÁNYNKÁČ!X349</f>
        <v>0</v>
      </c>
      <c r="AC35" s="86">
        <f>PLÁNYNKÁČ!Y349</f>
        <v>0</v>
      </c>
      <c r="AD35" s="86">
        <f>PLÁNYNKÁČ!Z349</f>
        <v>0</v>
      </c>
      <c r="AE35" s="86">
        <f>PLÁNYNKÁČ!AA349</f>
        <v>0</v>
      </c>
      <c r="AF35" s="86">
        <f>PLÁNYNKÁČ!AB349</f>
        <v>0</v>
      </c>
      <c r="AG35" s="86">
        <f>PLÁNYNKÁČ!AC349</f>
        <v>0</v>
      </c>
      <c r="AH35" s="85">
        <f t="shared" si="10"/>
        <v>0</v>
      </c>
      <c r="AI35" s="85">
        <f t="shared" si="11"/>
        <v>0</v>
      </c>
      <c r="AJ35" s="149">
        <f t="shared" si="12"/>
        <v>0</v>
      </c>
      <c r="AK35" s="86">
        <f>PLÁNYNKÁČ!AD349</f>
        <v>0</v>
      </c>
      <c r="AL35" s="86">
        <f>PLÁNYNKÁČ!AE349</f>
        <v>0</v>
      </c>
      <c r="AM35" s="147">
        <f t="shared" si="13"/>
        <v>0</v>
      </c>
      <c r="AN35" s="86">
        <f>PLÁNYNKÁČ!AF349</f>
        <v>0</v>
      </c>
      <c r="AO35" s="86">
        <f>PLÁNYNKÁČ!AG349</f>
        <v>0</v>
      </c>
      <c r="AP35" s="86">
        <f>PLÁNYNKÁČ!AH349</f>
        <v>0</v>
      </c>
      <c r="AQ35" s="147">
        <f t="shared" si="14"/>
        <v>0</v>
      </c>
      <c r="AR35" s="86">
        <f>PLÁNYNKÁČ!AI349</f>
        <v>0</v>
      </c>
      <c r="AS35" s="86">
        <f>PLÁNYNKÁČ!AJ349</f>
        <v>0</v>
      </c>
      <c r="AT35" s="86">
        <f>PLÁNYNKÁČ!AK349</f>
        <v>0</v>
      </c>
      <c r="AU35" s="86">
        <f>PLÁNYNKÁČ!AL349</f>
        <v>0</v>
      </c>
      <c r="AV35" s="86">
        <f>PLÁNYNKÁČ!AM349</f>
        <v>0</v>
      </c>
      <c r="AW35" s="86">
        <f>PLÁNYNKÁČ!AN349</f>
        <v>0</v>
      </c>
    </row>
    <row r="36" spans="1:49" x14ac:dyDescent="0.2">
      <c r="A36" s="458"/>
      <c r="B36" s="116">
        <v>3</v>
      </c>
      <c r="C36" s="86">
        <f>PLÁNYNKÁČ!I359</f>
        <v>0</v>
      </c>
      <c r="D36" s="70">
        <f t="shared" si="2"/>
        <v>0</v>
      </c>
      <c r="E36" s="86">
        <f>PLÁNYNKÁČ!J359</f>
        <v>0</v>
      </c>
      <c r="F36" s="151">
        <f t="shared" si="3"/>
        <v>0</v>
      </c>
      <c r="G36" s="140">
        <f>PLÁNYNKÁČ!K359</f>
        <v>0</v>
      </c>
      <c r="H36" s="86">
        <f>PLÁNYNKÁČ!L359</f>
        <v>0</v>
      </c>
      <c r="I36" s="86">
        <f>PLÁNYNKÁČ!M359</f>
        <v>0</v>
      </c>
      <c r="J36" s="86">
        <f>PLÁNYNKÁČ!N359</f>
        <v>0</v>
      </c>
      <c r="K36" s="139">
        <f t="shared" si="4"/>
        <v>0</v>
      </c>
      <c r="L36" s="86">
        <f>PLÁNYNKÁČ!O359</f>
        <v>0</v>
      </c>
      <c r="M36" s="86">
        <f>PLÁNYNKÁČ!P359</f>
        <v>0</v>
      </c>
      <c r="N36" s="76">
        <f t="shared" si="5"/>
        <v>0</v>
      </c>
      <c r="O36" s="147">
        <f t="shared" si="6"/>
        <v>0</v>
      </c>
      <c r="P36" s="86">
        <f>PLÁNYNKÁČ!Q359</f>
        <v>0</v>
      </c>
      <c r="Q36" s="141">
        <f>PLÁNYNKÁČ!R359</f>
        <v>0</v>
      </c>
      <c r="R36" s="86">
        <f>PLÁNYNKÁČ!S359</f>
        <v>0</v>
      </c>
      <c r="S36" s="86">
        <f>PLÁNYNKÁČ!T359</f>
        <v>0</v>
      </c>
      <c r="T36" s="86">
        <f>PLÁNYNKÁČ!U359</f>
        <v>0</v>
      </c>
      <c r="U36" s="143">
        <f t="shared" si="7"/>
        <v>0</v>
      </c>
      <c r="V36" s="86">
        <f>PLÁNYNKÁČ!V359</f>
        <v>0</v>
      </c>
      <c r="W36" s="86">
        <f>PLÁNYNKÁČ!W359</f>
        <v>0</v>
      </c>
      <c r="X36" s="82">
        <f t="shared" si="8"/>
        <v>0</v>
      </c>
      <c r="Y36" s="145">
        <f t="shared" si="15"/>
        <v>0</v>
      </c>
      <c r="Z36" s="145">
        <f t="shared" si="16"/>
        <v>0</v>
      </c>
      <c r="AA36" s="145">
        <f t="shared" si="9"/>
        <v>0</v>
      </c>
      <c r="AB36" s="86">
        <f>PLÁNYNKÁČ!X359</f>
        <v>0</v>
      </c>
      <c r="AC36" s="86">
        <f>PLÁNYNKÁČ!Y359</f>
        <v>0</v>
      </c>
      <c r="AD36" s="86">
        <f>PLÁNYNKÁČ!Z359</f>
        <v>0</v>
      </c>
      <c r="AE36" s="86">
        <f>PLÁNYNKÁČ!AA359</f>
        <v>0</v>
      </c>
      <c r="AF36" s="86">
        <f>PLÁNYNKÁČ!AB359</f>
        <v>0</v>
      </c>
      <c r="AG36" s="86">
        <f>PLÁNYNKÁČ!AC359</f>
        <v>0</v>
      </c>
      <c r="AH36" s="85">
        <f t="shared" si="10"/>
        <v>0</v>
      </c>
      <c r="AI36" s="85">
        <f t="shared" si="11"/>
        <v>0</v>
      </c>
      <c r="AJ36" s="149">
        <f t="shared" si="12"/>
        <v>0</v>
      </c>
      <c r="AK36" s="86">
        <f>PLÁNYNKÁČ!AD359</f>
        <v>0</v>
      </c>
      <c r="AL36" s="86">
        <f>PLÁNYNKÁČ!AE359</f>
        <v>0</v>
      </c>
      <c r="AM36" s="147">
        <f t="shared" si="13"/>
        <v>0</v>
      </c>
      <c r="AN36" s="86">
        <f>PLÁNYNKÁČ!AF359</f>
        <v>0</v>
      </c>
      <c r="AO36" s="86">
        <f>PLÁNYNKÁČ!AG359</f>
        <v>0</v>
      </c>
      <c r="AP36" s="86">
        <f>PLÁNYNKÁČ!AH359</f>
        <v>0</v>
      </c>
      <c r="AQ36" s="147">
        <f t="shared" si="14"/>
        <v>0</v>
      </c>
      <c r="AR36" s="86">
        <f>PLÁNYNKÁČ!AI359</f>
        <v>0</v>
      </c>
      <c r="AS36" s="86">
        <f>PLÁNYNKÁČ!AJ359</f>
        <v>0</v>
      </c>
      <c r="AT36" s="86">
        <f>PLÁNYNKÁČ!AK359</f>
        <v>0</v>
      </c>
      <c r="AU36" s="86">
        <f>PLÁNYNKÁČ!AL359</f>
        <v>0</v>
      </c>
      <c r="AV36" s="86">
        <f>PLÁNYNKÁČ!AM359</f>
        <v>0</v>
      </c>
      <c r="AW36" s="86">
        <f>PLÁNYNKÁČ!AN359</f>
        <v>0</v>
      </c>
    </row>
    <row r="37" spans="1:49" x14ac:dyDescent="0.2">
      <c r="A37" s="458"/>
      <c r="B37" s="116">
        <v>4</v>
      </c>
      <c r="C37" s="86">
        <f>PLÁNYNKÁČ!I369</f>
        <v>0</v>
      </c>
      <c r="D37" s="70">
        <f t="shared" si="2"/>
        <v>0</v>
      </c>
      <c r="E37" s="86">
        <f>PLÁNYNKÁČ!J369</f>
        <v>0</v>
      </c>
      <c r="F37" s="151">
        <f t="shared" si="3"/>
        <v>0</v>
      </c>
      <c r="G37" s="140">
        <f>PLÁNYNKÁČ!K369</f>
        <v>0</v>
      </c>
      <c r="H37" s="86">
        <f>PLÁNYNKÁČ!L369</f>
        <v>0</v>
      </c>
      <c r="I37" s="86">
        <f>PLÁNYNKÁČ!M369</f>
        <v>0</v>
      </c>
      <c r="J37" s="86">
        <f>PLÁNYNKÁČ!N369</f>
        <v>0</v>
      </c>
      <c r="K37" s="139">
        <f t="shared" si="4"/>
        <v>0</v>
      </c>
      <c r="L37" s="86">
        <f>PLÁNYNKÁČ!O369</f>
        <v>0</v>
      </c>
      <c r="M37" s="86">
        <f>PLÁNYNKÁČ!P369</f>
        <v>0</v>
      </c>
      <c r="N37" s="76">
        <f t="shared" si="5"/>
        <v>0</v>
      </c>
      <c r="O37" s="147">
        <f t="shared" si="6"/>
        <v>0</v>
      </c>
      <c r="P37" s="86">
        <f>PLÁNYNKÁČ!Q369</f>
        <v>0</v>
      </c>
      <c r="Q37" s="141">
        <f>PLÁNYNKÁČ!R369</f>
        <v>0</v>
      </c>
      <c r="R37" s="86">
        <f>PLÁNYNKÁČ!S369</f>
        <v>0</v>
      </c>
      <c r="S37" s="86">
        <f>PLÁNYNKÁČ!T369</f>
        <v>0</v>
      </c>
      <c r="T37" s="86">
        <f>PLÁNYNKÁČ!U369</f>
        <v>0</v>
      </c>
      <c r="U37" s="143">
        <f t="shared" si="7"/>
        <v>0</v>
      </c>
      <c r="V37" s="86">
        <f>PLÁNYNKÁČ!V369</f>
        <v>0</v>
      </c>
      <c r="W37" s="86">
        <f>PLÁNYNKÁČ!W369</f>
        <v>0</v>
      </c>
      <c r="X37" s="82">
        <f t="shared" si="8"/>
        <v>0</v>
      </c>
      <c r="Y37" s="145">
        <f t="shared" si="15"/>
        <v>0</v>
      </c>
      <c r="Z37" s="145">
        <f t="shared" si="16"/>
        <v>0</v>
      </c>
      <c r="AA37" s="145">
        <f t="shared" si="9"/>
        <v>0</v>
      </c>
      <c r="AB37" s="86">
        <f>PLÁNYNKÁČ!X369</f>
        <v>0</v>
      </c>
      <c r="AC37" s="86">
        <f>PLÁNYNKÁČ!Y369</f>
        <v>0</v>
      </c>
      <c r="AD37" s="86">
        <f>PLÁNYNKÁČ!Z369</f>
        <v>0</v>
      </c>
      <c r="AE37" s="86">
        <f>PLÁNYNKÁČ!AA369</f>
        <v>0</v>
      </c>
      <c r="AF37" s="86">
        <f>PLÁNYNKÁČ!AB369</f>
        <v>0</v>
      </c>
      <c r="AG37" s="86">
        <f>PLÁNYNKÁČ!AC369</f>
        <v>0</v>
      </c>
      <c r="AH37" s="85">
        <f t="shared" si="10"/>
        <v>0</v>
      </c>
      <c r="AI37" s="85">
        <f t="shared" si="11"/>
        <v>0</v>
      </c>
      <c r="AJ37" s="149">
        <f t="shared" si="12"/>
        <v>0</v>
      </c>
      <c r="AK37" s="86">
        <f>PLÁNYNKÁČ!AD369</f>
        <v>0</v>
      </c>
      <c r="AL37" s="86">
        <f>PLÁNYNKÁČ!AE369</f>
        <v>0</v>
      </c>
      <c r="AM37" s="147">
        <f t="shared" si="13"/>
        <v>0</v>
      </c>
      <c r="AN37" s="86">
        <f>PLÁNYNKÁČ!AF369</f>
        <v>0</v>
      </c>
      <c r="AO37" s="86">
        <f>PLÁNYNKÁČ!AG369</f>
        <v>0</v>
      </c>
      <c r="AP37" s="86">
        <f>PLÁNYNKÁČ!AH369</f>
        <v>0</v>
      </c>
      <c r="AQ37" s="147">
        <f t="shared" si="14"/>
        <v>0</v>
      </c>
      <c r="AR37" s="86">
        <f>PLÁNYNKÁČ!AI369</f>
        <v>0</v>
      </c>
      <c r="AS37" s="86">
        <f>PLÁNYNKÁČ!AJ369</f>
        <v>0</v>
      </c>
      <c r="AT37" s="86">
        <f>PLÁNYNKÁČ!AK369</f>
        <v>0</v>
      </c>
      <c r="AU37" s="86">
        <f>PLÁNYNKÁČ!AL369</f>
        <v>0</v>
      </c>
      <c r="AV37" s="86">
        <f>PLÁNYNKÁČ!AM369</f>
        <v>0</v>
      </c>
      <c r="AW37" s="86">
        <f>PLÁNYNKÁČ!AN369</f>
        <v>0</v>
      </c>
    </row>
    <row r="38" spans="1:49" x14ac:dyDescent="0.2">
      <c r="A38" s="458">
        <v>10</v>
      </c>
      <c r="B38" s="116">
        <v>1</v>
      </c>
      <c r="C38" s="86">
        <f>PLÁNYNKÁČ!I379</f>
        <v>0</v>
      </c>
      <c r="D38" s="70">
        <f t="shared" si="2"/>
        <v>0</v>
      </c>
      <c r="E38" s="86">
        <f>PLÁNYNKÁČ!J379</f>
        <v>0</v>
      </c>
      <c r="F38" s="151">
        <f t="shared" si="3"/>
        <v>0</v>
      </c>
      <c r="G38" s="140">
        <f>PLÁNYNKÁČ!K379</f>
        <v>0</v>
      </c>
      <c r="H38" s="86">
        <f>PLÁNYNKÁČ!L379</f>
        <v>0</v>
      </c>
      <c r="I38" s="86">
        <f>PLÁNYNKÁČ!M379</f>
        <v>0</v>
      </c>
      <c r="J38" s="86">
        <f>PLÁNYNKÁČ!N379</f>
        <v>0</v>
      </c>
      <c r="K38" s="139">
        <f t="shared" si="4"/>
        <v>0</v>
      </c>
      <c r="L38" s="86">
        <f>PLÁNYNKÁČ!O379</f>
        <v>0</v>
      </c>
      <c r="M38" s="86">
        <f>PLÁNYNKÁČ!P379</f>
        <v>0</v>
      </c>
      <c r="N38" s="76">
        <f t="shared" si="5"/>
        <v>0</v>
      </c>
      <c r="O38" s="147">
        <f t="shared" si="6"/>
        <v>0</v>
      </c>
      <c r="P38" s="86">
        <f>PLÁNYNKÁČ!Q379</f>
        <v>0</v>
      </c>
      <c r="Q38" s="141">
        <f>PLÁNYNKÁČ!R379</f>
        <v>0</v>
      </c>
      <c r="R38" s="86">
        <f>PLÁNYNKÁČ!S379</f>
        <v>0</v>
      </c>
      <c r="S38" s="86">
        <f>PLÁNYNKÁČ!T379</f>
        <v>0</v>
      </c>
      <c r="T38" s="86">
        <f>PLÁNYNKÁČ!U379</f>
        <v>0</v>
      </c>
      <c r="U38" s="143">
        <f t="shared" si="7"/>
        <v>0</v>
      </c>
      <c r="V38" s="86">
        <f>PLÁNYNKÁČ!V379</f>
        <v>0</v>
      </c>
      <c r="W38" s="86">
        <f>PLÁNYNKÁČ!W379</f>
        <v>0</v>
      </c>
      <c r="X38" s="82">
        <f t="shared" si="8"/>
        <v>0</v>
      </c>
      <c r="Y38" s="145">
        <f t="shared" si="15"/>
        <v>0</v>
      </c>
      <c r="Z38" s="145">
        <f t="shared" si="16"/>
        <v>0</v>
      </c>
      <c r="AA38" s="145">
        <f t="shared" si="9"/>
        <v>0</v>
      </c>
      <c r="AB38" s="86">
        <f>PLÁNYNKÁČ!X379</f>
        <v>0</v>
      </c>
      <c r="AC38" s="86">
        <f>PLÁNYNKÁČ!Y379</f>
        <v>0</v>
      </c>
      <c r="AD38" s="86">
        <f>PLÁNYNKÁČ!Z379</f>
        <v>0</v>
      </c>
      <c r="AE38" s="86">
        <f>PLÁNYNKÁČ!AA379</f>
        <v>0</v>
      </c>
      <c r="AF38" s="86">
        <f>PLÁNYNKÁČ!AB379</f>
        <v>0</v>
      </c>
      <c r="AG38" s="86">
        <f>PLÁNYNKÁČ!AC379</f>
        <v>0</v>
      </c>
      <c r="AH38" s="85">
        <f t="shared" si="10"/>
        <v>0</v>
      </c>
      <c r="AI38" s="85">
        <f t="shared" si="11"/>
        <v>0</v>
      </c>
      <c r="AJ38" s="149">
        <f t="shared" si="12"/>
        <v>0</v>
      </c>
      <c r="AK38" s="86">
        <f>PLÁNYNKÁČ!AD379</f>
        <v>0</v>
      </c>
      <c r="AL38" s="86">
        <f>PLÁNYNKÁČ!AE379</f>
        <v>0</v>
      </c>
      <c r="AM38" s="147">
        <f t="shared" si="13"/>
        <v>0</v>
      </c>
      <c r="AN38" s="86">
        <f>PLÁNYNKÁČ!AF379</f>
        <v>0</v>
      </c>
      <c r="AO38" s="86">
        <f>PLÁNYNKÁČ!AG379</f>
        <v>0</v>
      </c>
      <c r="AP38" s="86">
        <f>PLÁNYNKÁČ!AH379</f>
        <v>0</v>
      </c>
      <c r="AQ38" s="147">
        <f t="shared" si="14"/>
        <v>0</v>
      </c>
      <c r="AR38" s="86">
        <f>PLÁNYNKÁČ!AI379</f>
        <v>0</v>
      </c>
      <c r="AS38" s="86">
        <f>PLÁNYNKÁČ!AJ379</f>
        <v>0</v>
      </c>
      <c r="AT38" s="86">
        <f>PLÁNYNKÁČ!AK379</f>
        <v>0</v>
      </c>
      <c r="AU38" s="86">
        <f>PLÁNYNKÁČ!AL379</f>
        <v>0</v>
      </c>
      <c r="AV38" s="86">
        <f>PLÁNYNKÁČ!AM379</f>
        <v>0</v>
      </c>
      <c r="AW38" s="86">
        <f>PLÁNYNKÁČ!AN379</f>
        <v>0</v>
      </c>
    </row>
    <row r="39" spans="1:49" x14ac:dyDescent="0.2">
      <c r="A39" s="458"/>
      <c r="B39" s="116">
        <v>2</v>
      </c>
      <c r="C39" s="86">
        <f>PLÁNYNKÁČ!I389</f>
        <v>0</v>
      </c>
      <c r="D39" s="70">
        <f t="shared" si="2"/>
        <v>0</v>
      </c>
      <c r="E39" s="86">
        <f>PLÁNYNKÁČ!J389</f>
        <v>0</v>
      </c>
      <c r="F39" s="151">
        <f t="shared" si="3"/>
        <v>0</v>
      </c>
      <c r="G39" s="140">
        <f>PLÁNYNKÁČ!K389</f>
        <v>0</v>
      </c>
      <c r="H39" s="86">
        <f>PLÁNYNKÁČ!L389</f>
        <v>0</v>
      </c>
      <c r="I39" s="86">
        <f>PLÁNYNKÁČ!M389</f>
        <v>0</v>
      </c>
      <c r="J39" s="86">
        <f>PLÁNYNKÁČ!N389</f>
        <v>0</v>
      </c>
      <c r="K39" s="139">
        <f t="shared" si="4"/>
        <v>0</v>
      </c>
      <c r="L39" s="86">
        <f>PLÁNYNKÁČ!O389</f>
        <v>0</v>
      </c>
      <c r="M39" s="86">
        <f>PLÁNYNKÁČ!P389</f>
        <v>0</v>
      </c>
      <c r="N39" s="76">
        <f t="shared" si="5"/>
        <v>0</v>
      </c>
      <c r="O39" s="147">
        <f t="shared" si="6"/>
        <v>0</v>
      </c>
      <c r="P39" s="86">
        <f>PLÁNYNKÁČ!Q389</f>
        <v>0</v>
      </c>
      <c r="Q39" s="141">
        <f>PLÁNYNKÁČ!R389</f>
        <v>0</v>
      </c>
      <c r="R39" s="86">
        <f>PLÁNYNKÁČ!S389</f>
        <v>0</v>
      </c>
      <c r="S39" s="86">
        <f>PLÁNYNKÁČ!T389</f>
        <v>0</v>
      </c>
      <c r="T39" s="86">
        <f>PLÁNYNKÁČ!U389</f>
        <v>0</v>
      </c>
      <c r="U39" s="143">
        <f t="shared" si="7"/>
        <v>0</v>
      </c>
      <c r="V39" s="86">
        <f>PLÁNYNKÁČ!V389</f>
        <v>0</v>
      </c>
      <c r="W39" s="86">
        <f>PLÁNYNKÁČ!W389</f>
        <v>0</v>
      </c>
      <c r="X39" s="82">
        <f t="shared" si="8"/>
        <v>0</v>
      </c>
      <c r="Y39" s="145">
        <f t="shared" si="15"/>
        <v>0</v>
      </c>
      <c r="Z39" s="145">
        <f t="shared" si="16"/>
        <v>0</v>
      </c>
      <c r="AA39" s="145">
        <f t="shared" si="9"/>
        <v>0</v>
      </c>
      <c r="AB39" s="86">
        <f>PLÁNYNKÁČ!X389</f>
        <v>0</v>
      </c>
      <c r="AC39" s="86">
        <f>PLÁNYNKÁČ!Y389</f>
        <v>0</v>
      </c>
      <c r="AD39" s="86">
        <f>PLÁNYNKÁČ!Z389</f>
        <v>0</v>
      </c>
      <c r="AE39" s="86">
        <f>PLÁNYNKÁČ!AA389</f>
        <v>0</v>
      </c>
      <c r="AF39" s="86">
        <f>PLÁNYNKÁČ!AB389</f>
        <v>0</v>
      </c>
      <c r="AG39" s="86">
        <f>PLÁNYNKÁČ!AC389</f>
        <v>0</v>
      </c>
      <c r="AH39" s="85">
        <f t="shared" si="10"/>
        <v>0</v>
      </c>
      <c r="AI39" s="85">
        <f t="shared" si="11"/>
        <v>0</v>
      </c>
      <c r="AJ39" s="149">
        <f t="shared" si="12"/>
        <v>0</v>
      </c>
      <c r="AK39" s="86">
        <f>PLÁNYNKÁČ!AD389</f>
        <v>0</v>
      </c>
      <c r="AL39" s="86">
        <f>PLÁNYNKÁČ!AE389</f>
        <v>0</v>
      </c>
      <c r="AM39" s="147">
        <f t="shared" si="13"/>
        <v>0</v>
      </c>
      <c r="AN39" s="86">
        <f>PLÁNYNKÁČ!AF389</f>
        <v>0</v>
      </c>
      <c r="AO39" s="86">
        <f>PLÁNYNKÁČ!AG389</f>
        <v>0</v>
      </c>
      <c r="AP39" s="86">
        <f>PLÁNYNKÁČ!AH389</f>
        <v>0</v>
      </c>
      <c r="AQ39" s="147">
        <f t="shared" si="14"/>
        <v>0</v>
      </c>
      <c r="AR39" s="86">
        <f>PLÁNYNKÁČ!AI389</f>
        <v>0</v>
      </c>
      <c r="AS39" s="86">
        <f>PLÁNYNKÁČ!AJ389</f>
        <v>0</v>
      </c>
      <c r="AT39" s="86">
        <f>PLÁNYNKÁČ!AK389</f>
        <v>0</v>
      </c>
      <c r="AU39" s="86">
        <f>PLÁNYNKÁČ!AL389</f>
        <v>0</v>
      </c>
      <c r="AV39" s="86">
        <f>PLÁNYNKÁČ!AM389</f>
        <v>0</v>
      </c>
      <c r="AW39" s="86">
        <f>PLÁNYNKÁČ!AN389</f>
        <v>0</v>
      </c>
    </row>
    <row r="40" spans="1:49" x14ac:dyDescent="0.2">
      <c r="A40" s="458"/>
      <c r="B40" s="116">
        <v>3</v>
      </c>
      <c r="C40" s="86">
        <f>PLÁNYNKÁČ!I399</f>
        <v>0</v>
      </c>
      <c r="D40" s="70">
        <f t="shared" si="2"/>
        <v>0</v>
      </c>
      <c r="E40" s="86">
        <f>PLÁNYNKÁČ!J399</f>
        <v>0</v>
      </c>
      <c r="F40" s="151">
        <f t="shared" si="3"/>
        <v>0</v>
      </c>
      <c r="G40" s="140">
        <f>PLÁNYNKÁČ!K399</f>
        <v>0</v>
      </c>
      <c r="H40" s="86">
        <f>PLÁNYNKÁČ!L399</f>
        <v>0</v>
      </c>
      <c r="I40" s="86">
        <f>PLÁNYNKÁČ!M399</f>
        <v>0</v>
      </c>
      <c r="J40" s="86">
        <f>PLÁNYNKÁČ!N399</f>
        <v>0</v>
      </c>
      <c r="K40" s="139">
        <f t="shared" si="4"/>
        <v>0</v>
      </c>
      <c r="L40" s="86">
        <f>PLÁNYNKÁČ!O399</f>
        <v>0</v>
      </c>
      <c r="M40" s="86">
        <f>PLÁNYNKÁČ!P399</f>
        <v>0</v>
      </c>
      <c r="N40" s="76">
        <f t="shared" si="5"/>
        <v>0</v>
      </c>
      <c r="O40" s="147">
        <f t="shared" si="6"/>
        <v>0</v>
      </c>
      <c r="P40" s="86">
        <f>PLÁNYNKÁČ!Q399</f>
        <v>0</v>
      </c>
      <c r="Q40" s="141">
        <f>PLÁNYNKÁČ!R399</f>
        <v>0</v>
      </c>
      <c r="R40" s="86">
        <f>PLÁNYNKÁČ!S399</f>
        <v>0</v>
      </c>
      <c r="S40" s="86">
        <f>PLÁNYNKÁČ!T399</f>
        <v>0</v>
      </c>
      <c r="T40" s="86">
        <f>PLÁNYNKÁČ!U399</f>
        <v>0</v>
      </c>
      <c r="U40" s="143">
        <f t="shared" si="7"/>
        <v>0</v>
      </c>
      <c r="V40" s="86">
        <f>PLÁNYNKÁČ!V399</f>
        <v>0</v>
      </c>
      <c r="W40" s="86">
        <f>PLÁNYNKÁČ!W399</f>
        <v>0</v>
      </c>
      <c r="X40" s="82">
        <f t="shared" si="8"/>
        <v>0</v>
      </c>
      <c r="Y40" s="145">
        <f t="shared" si="15"/>
        <v>0</v>
      </c>
      <c r="Z40" s="145">
        <f t="shared" si="16"/>
        <v>0</v>
      </c>
      <c r="AA40" s="145">
        <f t="shared" si="9"/>
        <v>0</v>
      </c>
      <c r="AB40" s="86">
        <f>PLÁNYNKÁČ!X399</f>
        <v>0</v>
      </c>
      <c r="AC40" s="86">
        <f>PLÁNYNKÁČ!Y399</f>
        <v>0</v>
      </c>
      <c r="AD40" s="86">
        <f>PLÁNYNKÁČ!Z399</f>
        <v>0</v>
      </c>
      <c r="AE40" s="86">
        <f>PLÁNYNKÁČ!AA399</f>
        <v>0</v>
      </c>
      <c r="AF40" s="86">
        <f>PLÁNYNKÁČ!AB399</f>
        <v>0</v>
      </c>
      <c r="AG40" s="86">
        <f>PLÁNYNKÁČ!AC399</f>
        <v>0</v>
      </c>
      <c r="AH40" s="85">
        <f t="shared" si="10"/>
        <v>0</v>
      </c>
      <c r="AI40" s="85">
        <f t="shared" si="11"/>
        <v>0</v>
      </c>
      <c r="AJ40" s="149">
        <f t="shared" si="12"/>
        <v>0</v>
      </c>
      <c r="AK40" s="86">
        <f>PLÁNYNKÁČ!AD399</f>
        <v>0</v>
      </c>
      <c r="AL40" s="86">
        <f>PLÁNYNKÁČ!AE399</f>
        <v>0</v>
      </c>
      <c r="AM40" s="147">
        <f t="shared" si="13"/>
        <v>0</v>
      </c>
      <c r="AN40" s="86">
        <f>PLÁNYNKÁČ!AF399</f>
        <v>0</v>
      </c>
      <c r="AO40" s="86">
        <f>PLÁNYNKÁČ!AG399</f>
        <v>0</v>
      </c>
      <c r="AP40" s="86">
        <f>PLÁNYNKÁČ!AH399</f>
        <v>0</v>
      </c>
      <c r="AQ40" s="147">
        <f t="shared" si="14"/>
        <v>0</v>
      </c>
      <c r="AR40" s="86">
        <f>PLÁNYNKÁČ!AI399</f>
        <v>0</v>
      </c>
      <c r="AS40" s="86">
        <f>PLÁNYNKÁČ!AJ399</f>
        <v>0</v>
      </c>
      <c r="AT40" s="86">
        <f>PLÁNYNKÁČ!AK399</f>
        <v>0</v>
      </c>
      <c r="AU40" s="86">
        <f>PLÁNYNKÁČ!AL399</f>
        <v>0</v>
      </c>
      <c r="AV40" s="86">
        <f>PLÁNYNKÁČ!AM399</f>
        <v>0</v>
      </c>
      <c r="AW40" s="86">
        <f>PLÁNYNKÁČ!AN399</f>
        <v>0</v>
      </c>
    </row>
    <row r="41" spans="1:49" x14ac:dyDescent="0.2">
      <c r="A41" s="458"/>
      <c r="B41" s="116">
        <v>4</v>
      </c>
      <c r="C41" s="86">
        <f>PLÁNYNKÁČ!I409</f>
        <v>0</v>
      </c>
      <c r="D41" s="70">
        <f t="shared" si="2"/>
        <v>0</v>
      </c>
      <c r="E41" s="86">
        <f>PLÁNYNKÁČ!J409</f>
        <v>0</v>
      </c>
      <c r="F41" s="151">
        <f t="shared" si="3"/>
        <v>0</v>
      </c>
      <c r="G41" s="140">
        <f>PLÁNYNKÁČ!K409</f>
        <v>0</v>
      </c>
      <c r="H41" s="86">
        <f>PLÁNYNKÁČ!L409</f>
        <v>0</v>
      </c>
      <c r="I41" s="86">
        <f>PLÁNYNKÁČ!M409</f>
        <v>0</v>
      </c>
      <c r="J41" s="86">
        <f>PLÁNYNKÁČ!N409</f>
        <v>0</v>
      </c>
      <c r="K41" s="139">
        <f t="shared" si="4"/>
        <v>0</v>
      </c>
      <c r="L41" s="86">
        <f>PLÁNYNKÁČ!O409</f>
        <v>0</v>
      </c>
      <c r="M41" s="86">
        <f>PLÁNYNKÁČ!P409</f>
        <v>0</v>
      </c>
      <c r="N41" s="76">
        <f t="shared" si="5"/>
        <v>0</v>
      </c>
      <c r="O41" s="147">
        <f t="shared" si="6"/>
        <v>0</v>
      </c>
      <c r="P41" s="86">
        <f>PLÁNYNKÁČ!Q409</f>
        <v>0</v>
      </c>
      <c r="Q41" s="141">
        <f>PLÁNYNKÁČ!R409</f>
        <v>0</v>
      </c>
      <c r="R41" s="86">
        <f>PLÁNYNKÁČ!S409</f>
        <v>0</v>
      </c>
      <c r="S41" s="86">
        <f>PLÁNYNKÁČ!T409</f>
        <v>0</v>
      </c>
      <c r="T41" s="86">
        <f>PLÁNYNKÁČ!U409</f>
        <v>0</v>
      </c>
      <c r="U41" s="143">
        <f t="shared" si="7"/>
        <v>0</v>
      </c>
      <c r="V41" s="86">
        <f>PLÁNYNKÁČ!V409</f>
        <v>0</v>
      </c>
      <c r="W41" s="86">
        <f>PLÁNYNKÁČ!W409</f>
        <v>0</v>
      </c>
      <c r="X41" s="82">
        <f t="shared" si="8"/>
        <v>0</v>
      </c>
      <c r="Y41" s="145">
        <f t="shared" si="15"/>
        <v>0</v>
      </c>
      <c r="Z41" s="145">
        <f t="shared" si="16"/>
        <v>0</v>
      </c>
      <c r="AA41" s="145">
        <f t="shared" si="9"/>
        <v>0</v>
      </c>
      <c r="AB41" s="86">
        <f>PLÁNYNKÁČ!X409</f>
        <v>0</v>
      </c>
      <c r="AC41" s="86">
        <f>PLÁNYNKÁČ!Y409</f>
        <v>0</v>
      </c>
      <c r="AD41" s="86">
        <f>PLÁNYNKÁČ!Z409</f>
        <v>0</v>
      </c>
      <c r="AE41" s="86">
        <f>PLÁNYNKÁČ!AA409</f>
        <v>0</v>
      </c>
      <c r="AF41" s="86">
        <f>PLÁNYNKÁČ!AB409</f>
        <v>0</v>
      </c>
      <c r="AG41" s="86">
        <f>PLÁNYNKÁČ!AC409</f>
        <v>0</v>
      </c>
      <c r="AH41" s="85">
        <f t="shared" si="10"/>
        <v>0</v>
      </c>
      <c r="AI41" s="85">
        <f t="shared" si="11"/>
        <v>0</v>
      </c>
      <c r="AJ41" s="149">
        <f t="shared" si="12"/>
        <v>0</v>
      </c>
      <c r="AK41" s="86">
        <f>PLÁNYNKÁČ!AD409</f>
        <v>0</v>
      </c>
      <c r="AL41" s="86">
        <f>PLÁNYNKÁČ!AE409</f>
        <v>0</v>
      </c>
      <c r="AM41" s="147">
        <f t="shared" si="13"/>
        <v>0</v>
      </c>
      <c r="AN41" s="86">
        <f>PLÁNYNKÁČ!AF409</f>
        <v>0</v>
      </c>
      <c r="AO41" s="86">
        <f>PLÁNYNKÁČ!AG409</f>
        <v>0</v>
      </c>
      <c r="AP41" s="86">
        <f>PLÁNYNKÁČ!AH409</f>
        <v>0</v>
      </c>
      <c r="AQ41" s="147">
        <f t="shared" si="14"/>
        <v>0</v>
      </c>
      <c r="AR41" s="86">
        <f>PLÁNYNKÁČ!AI409</f>
        <v>0</v>
      </c>
      <c r="AS41" s="86">
        <f>PLÁNYNKÁČ!AJ409</f>
        <v>0</v>
      </c>
      <c r="AT41" s="86">
        <f>PLÁNYNKÁČ!AK409</f>
        <v>0</v>
      </c>
      <c r="AU41" s="86">
        <f>PLÁNYNKÁČ!AL409</f>
        <v>0</v>
      </c>
      <c r="AV41" s="86">
        <f>PLÁNYNKÁČ!AM409</f>
        <v>0</v>
      </c>
      <c r="AW41" s="86">
        <f>PLÁNYNKÁČ!AN409</f>
        <v>0</v>
      </c>
    </row>
    <row r="42" spans="1:49" x14ac:dyDescent="0.2">
      <c r="A42" s="458">
        <v>11</v>
      </c>
      <c r="B42" s="116">
        <v>1</v>
      </c>
      <c r="C42" s="86">
        <f>PLÁNYNKÁČ!I419</f>
        <v>0</v>
      </c>
      <c r="D42" s="70">
        <f t="shared" si="2"/>
        <v>0</v>
      </c>
      <c r="E42" s="86">
        <f>PLÁNYNKÁČ!J419</f>
        <v>0</v>
      </c>
      <c r="F42" s="151">
        <f t="shared" si="3"/>
        <v>0</v>
      </c>
      <c r="G42" s="140">
        <f>PLÁNYNKÁČ!K419</f>
        <v>0</v>
      </c>
      <c r="H42" s="86">
        <f>PLÁNYNKÁČ!L419</f>
        <v>0</v>
      </c>
      <c r="I42" s="86">
        <f>PLÁNYNKÁČ!M419</f>
        <v>0</v>
      </c>
      <c r="J42" s="86">
        <f>PLÁNYNKÁČ!N419</f>
        <v>0</v>
      </c>
      <c r="K42" s="139">
        <f t="shared" si="4"/>
        <v>0</v>
      </c>
      <c r="L42" s="86">
        <f>PLÁNYNKÁČ!O419</f>
        <v>0</v>
      </c>
      <c r="M42" s="86">
        <f>PLÁNYNKÁČ!P419</f>
        <v>0</v>
      </c>
      <c r="N42" s="76">
        <f t="shared" si="5"/>
        <v>0</v>
      </c>
      <c r="O42" s="147">
        <f t="shared" si="6"/>
        <v>0</v>
      </c>
      <c r="P42" s="86">
        <f>PLÁNYNKÁČ!Q419</f>
        <v>0</v>
      </c>
      <c r="Q42" s="141">
        <f>PLÁNYNKÁČ!R419</f>
        <v>0</v>
      </c>
      <c r="R42" s="86">
        <f>PLÁNYNKÁČ!S419</f>
        <v>0</v>
      </c>
      <c r="S42" s="86">
        <f>PLÁNYNKÁČ!T419</f>
        <v>0</v>
      </c>
      <c r="T42" s="86">
        <f>PLÁNYNKÁČ!U419</f>
        <v>0</v>
      </c>
      <c r="U42" s="143">
        <f t="shared" si="7"/>
        <v>0</v>
      </c>
      <c r="V42" s="86">
        <f>PLÁNYNKÁČ!V419</f>
        <v>0</v>
      </c>
      <c r="W42" s="86">
        <f>PLÁNYNKÁČ!W419</f>
        <v>0</v>
      </c>
      <c r="X42" s="82">
        <f t="shared" si="8"/>
        <v>0</v>
      </c>
      <c r="Y42" s="145">
        <f t="shared" si="15"/>
        <v>0</v>
      </c>
      <c r="Z42" s="145">
        <f t="shared" si="16"/>
        <v>0</v>
      </c>
      <c r="AA42" s="145">
        <f t="shared" si="9"/>
        <v>0</v>
      </c>
      <c r="AB42" s="86">
        <f>PLÁNYNKÁČ!X419</f>
        <v>0</v>
      </c>
      <c r="AC42" s="86">
        <f>PLÁNYNKÁČ!Y419</f>
        <v>0</v>
      </c>
      <c r="AD42" s="86">
        <f>PLÁNYNKÁČ!Z419</f>
        <v>0</v>
      </c>
      <c r="AE42" s="86">
        <f>PLÁNYNKÁČ!AA419</f>
        <v>0</v>
      </c>
      <c r="AF42" s="86">
        <f>PLÁNYNKÁČ!AB419</f>
        <v>0</v>
      </c>
      <c r="AG42" s="86">
        <f>PLÁNYNKÁČ!AC419</f>
        <v>0</v>
      </c>
      <c r="AH42" s="85">
        <f t="shared" si="10"/>
        <v>0</v>
      </c>
      <c r="AI42" s="85">
        <f t="shared" si="11"/>
        <v>0</v>
      </c>
      <c r="AJ42" s="149">
        <f t="shared" si="12"/>
        <v>0</v>
      </c>
      <c r="AK42" s="86">
        <f>PLÁNYNKÁČ!AD419</f>
        <v>0</v>
      </c>
      <c r="AL42" s="86">
        <f>PLÁNYNKÁČ!AE419</f>
        <v>0</v>
      </c>
      <c r="AM42" s="147">
        <f t="shared" si="13"/>
        <v>0</v>
      </c>
      <c r="AN42" s="86">
        <f>PLÁNYNKÁČ!AF419</f>
        <v>0</v>
      </c>
      <c r="AO42" s="86">
        <f>PLÁNYNKÁČ!AG419</f>
        <v>0</v>
      </c>
      <c r="AP42" s="86">
        <f>PLÁNYNKÁČ!AH419</f>
        <v>0</v>
      </c>
      <c r="AQ42" s="147">
        <f t="shared" si="14"/>
        <v>0</v>
      </c>
      <c r="AR42" s="86">
        <f>PLÁNYNKÁČ!AI419</f>
        <v>0</v>
      </c>
      <c r="AS42" s="86">
        <f>PLÁNYNKÁČ!AJ419</f>
        <v>0</v>
      </c>
      <c r="AT42" s="86">
        <f>PLÁNYNKÁČ!AK419</f>
        <v>0</v>
      </c>
      <c r="AU42" s="86">
        <f>PLÁNYNKÁČ!AL419</f>
        <v>0</v>
      </c>
      <c r="AV42" s="86">
        <f>PLÁNYNKÁČ!AM419</f>
        <v>0</v>
      </c>
      <c r="AW42" s="86">
        <f>PLÁNYNKÁČ!AN419</f>
        <v>0</v>
      </c>
    </row>
    <row r="43" spans="1:49" x14ac:dyDescent="0.2">
      <c r="A43" s="458"/>
      <c r="B43" s="116">
        <v>2</v>
      </c>
      <c r="C43" s="86">
        <f>PLÁNYNKÁČ!I429</f>
        <v>0</v>
      </c>
      <c r="D43" s="70">
        <f t="shared" si="2"/>
        <v>0</v>
      </c>
      <c r="E43" s="86">
        <f>PLÁNYNKÁČ!J429</f>
        <v>0</v>
      </c>
      <c r="F43" s="151">
        <f t="shared" si="3"/>
        <v>0</v>
      </c>
      <c r="G43" s="140">
        <f>PLÁNYNKÁČ!K429</f>
        <v>0</v>
      </c>
      <c r="H43" s="86">
        <f>PLÁNYNKÁČ!L429</f>
        <v>0</v>
      </c>
      <c r="I43" s="86">
        <f>PLÁNYNKÁČ!M429</f>
        <v>0</v>
      </c>
      <c r="J43" s="86">
        <f>PLÁNYNKÁČ!N429</f>
        <v>0</v>
      </c>
      <c r="K43" s="139">
        <f t="shared" si="4"/>
        <v>0</v>
      </c>
      <c r="L43" s="86">
        <f>PLÁNYNKÁČ!O429</f>
        <v>0</v>
      </c>
      <c r="M43" s="86">
        <f>PLÁNYNKÁČ!P429</f>
        <v>0</v>
      </c>
      <c r="N43" s="76">
        <f t="shared" si="5"/>
        <v>0</v>
      </c>
      <c r="O43" s="147">
        <f t="shared" si="6"/>
        <v>0</v>
      </c>
      <c r="P43" s="86">
        <f>PLÁNYNKÁČ!Q429</f>
        <v>0</v>
      </c>
      <c r="Q43" s="141">
        <f>PLÁNYNKÁČ!R429</f>
        <v>0</v>
      </c>
      <c r="R43" s="86">
        <f>PLÁNYNKÁČ!S429</f>
        <v>0</v>
      </c>
      <c r="S43" s="86">
        <f>PLÁNYNKÁČ!T429</f>
        <v>0</v>
      </c>
      <c r="T43" s="86">
        <f>PLÁNYNKÁČ!U429</f>
        <v>0</v>
      </c>
      <c r="U43" s="143">
        <f t="shared" si="7"/>
        <v>0</v>
      </c>
      <c r="V43" s="86">
        <f>PLÁNYNKÁČ!V429</f>
        <v>0</v>
      </c>
      <c r="W43" s="86">
        <f>PLÁNYNKÁČ!W429</f>
        <v>0</v>
      </c>
      <c r="X43" s="82">
        <f t="shared" si="8"/>
        <v>0</v>
      </c>
      <c r="Y43" s="145">
        <f t="shared" si="15"/>
        <v>0</v>
      </c>
      <c r="Z43" s="145">
        <f t="shared" si="16"/>
        <v>0</v>
      </c>
      <c r="AA43" s="145">
        <f t="shared" si="9"/>
        <v>0</v>
      </c>
      <c r="AB43" s="86">
        <f>PLÁNYNKÁČ!X429</f>
        <v>0</v>
      </c>
      <c r="AC43" s="86">
        <f>PLÁNYNKÁČ!Y429</f>
        <v>0</v>
      </c>
      <c r="AD43" s="86">
        <f>PLÁNYNKÁČ!Z429</f>
        <v>0</v>
      </c>
      <c r="AE43" s="86">
        <f>PLÁNYNKÁČ!AA429</f>
        <v>0</v>
      </c>
      <c r="AF43" s="86">
        <f>PLÁNYNKÁČ!AB429</f>
        <v>0</v>
      </c>
      <c r="AG43" s="86">
        <f>PLÁNYNKÁČ!AC429</f>
        <v>0</v>
      </c>
      <c r="AH43" s="85">
        <f t="shared" si="10"/>
        <v>0</v>
      </c>
      <c r="AI43" s="85">
        <f t="shared" si="11"/>
        <v>0</v>
      </c>
      <c r="AJ43" s="149">
        <f t="shared" si="12"/>
        <v>0</v>
      </c>
      <c r="AK43" s="86">
        <f>PLÁNYNKÁČ!AD429</f>
        <v>0</v>
      </c>
      <c r="AL43" s="86">
        <f>PLÁNYNKÁČ!AE429</f>
        <v>0</v>
      </c>
      <c r="AM43" s="147">
        <f t="shared" si="13"/>
        <v>0</v>
      </c>
      <c r="AN43" s="86">
        <f>PLÁNYNKÁČ!AF429</f>
        <v>0</v>
      </c>
      <c r="AO43" s="86">
        <f>PLÁNYNKÁČ!AG429</f>
        <v>0</v>
      </c>
      <c r="AP43" s="86">
        <f>PLÁNYNKÁČ!AH429</f>
        <v>0</v>
      </c>
      <c r="AQ43" s="147">
        <f t="shared" si="14"/>
        <v>0</v>
      </c>
      <c r="AR43" s="86">
        <f>PLÁNYNKÁČ!AI429</f>
        <v>0</v>
      </c>
      <c r="AS43" s="86">
        <f>PLÁNYNKÁČ!AJ429</f>
        <v>0</v>
      </c>
      <c r="AT43" s="86">
        <f>PLÁNYNKÁČ!AK429</f>
        <v>0</v>
      </c>
      <c r="AU43" s="86">
        <f>PLÁNYNKÁČ!AL429</f>
        <v>0</v>
      </c>
      <c r="AV43" s="86">
        <f>PLÁNYNKÁČ!AM429</f>
        <v>0</v>
      </c>
      <c r="AW43" s="86">
        <f>PLÁNYNKÁČ!AN429</f>
        <v>0</v>
      </c>
    </row>
    <row r="44" spans="1:49" x14ac:dyDescent="0.2">
      <c r="A44" s="458"/>
      <c r="B44" s="116">
        <v>3</v>
      </c>
      <c r="C44" s="86">
        <f>PLÁNYNKÁČ!I439</f>
        <v>0</v>
      </c>
      <c r="D44" s="70">
        <f t="shared" si="2"/>
        <v>0</v>
      </c>
      <c r="E44" s="86">
        <f>PLÁNYNKÁČ!J439</f>
        <v>0</v>
      </c>
      <c r="F44" s="151">
        <f t="shared" si="3"/>
        <v>0</v>
      </c>
      <c r="G44" s="140">
        <f>PLÁNYNKÁČ!K439</f>
        <v>0</v>
      </c>
      <c r="H44" s="86">
        <f>PLÁNYNKÁČ!L439</f>
        <v>0</v>
      </c>
      <c r="I44" s="86">
        <f>PLÁNYNKÁČ!M439</f>
        <v>0</v>
      </c>
      <c r="J44" s="86">
        <f>PLÁNYNKÁČ!N439</f>
        <v>0</v>
      </c>
      <c r="K44" s="139">
        <f t="shared" si="4"/>
        <v>0</v>
      </c>
      <c r="L44" s="86">
        <f>PLÁNYNKÁČ!O439</f>
        <v>0</v>
      </c>
      <c r="M44" s="86">
        <f>PLÁNYNKÁČ!P439</f>
        <v>0</v>
      </c>
      <c r="N44" s="76">
        <f t="shared" si="5"/>
        <v>0</v>
      </c>
      <c r="O44" s="147">
        <f t="shared" si="6"/>
        <v>0</v>
      </c>
      <c r="P44" s="86">
        <f>PLÁNYNKÁČ!Q439</f>
        <v>0</v>
      </c>
      <c r="Q44" s="141">
        <f>PLÁNYNKÁČ!R439</f>
        <v>0</v>
      </c>
      <c r="R44" s="86">
        <f>PLÁNYNKÁČ!S439</f>
        <v>0</v>
      </c>
      <c r="S44" s="86">
        <f>PLÁNYNKÁČ!T439</f>
        <v>0</v>
      </c>
      <c r="T44" s="86">
        <f>PLÁNYNKÁČ!U439</f>
        <v>0</v>
      </c>
      <c r="U44" s="143">
        <f t="shared" si="7"/>
        <v>0</v>
      </c>
      <c r="V44" s="86">
        <f>PLÁNYNKÁČ!V439</f>
        <v>0</v>
      </c>
      <c r="W44" s="86">
        <f>PLÁNYNKÁČ!W439</f>
        <v>0</v>
      </c>
      <c r="X44" s="82">
        <f t="shared" si="8"/>
        <v>0</v>
      </c>
      <c r="Y44" s="145">
        <f t="shared" si="15"/>
        <v>0</v>
      </c>
      <c r="Z44" s="145">
        <f t="shared" si="16"/>
        <v>0</v>
      </c>
      <c r="AA44" s="145">
        <f t="shared" si="9"/>
        <v>0</v>
      </c>
      <c r="AB44" s="86">
        <f>PLÁNYNKÁČ!X439</f>
        <v>0</v>
      </c>
      <c r="AC44" s="86">
        <f>PLÁNYNKÁČ!Y439</f>
        <v>0</v>
      </c>
      <c r="AD44" s="86">
        <f>PLÁNYNKÁČ!Z439</f>
        <v>0</v>
      </c>
      <c r="AE44" s="86">
        <f>PLÁNYNKÁČ!AA439</f>
        <v>0</v>
      </c>
      <c r="AF44" s="86">
        <f>PLÁNYNKÁČ!AB439</f>
        <v>0</v>
      </c>
      <c r="AG44" s="86">
        <f>PLÁNYNKÁČ!AC439</f>
        <v>0</v>
      </c>
      <c r="AH44" s="85">
        <f t="shared" si="10"/>
        <v>0</v>
      </c>
      <c r="AI44" s="85">
        <f t="shared" si="11"/>
        <v>0</v>
      </c>
      <c r="AJ44" s="149">
        <f t="shared" si="12"/>
        <v>0</v>
      </c>
      <c r="AK44" s="86">
        <f>PLÁNYNKÁČ!AD439</f>
        <v>0</v>
      </c>
      <c r="AL44" s="86">
        <f>PLÁNYNKÁČ!AE439</f>
        <v>0</v>
      </c>
      <c r="AM44" s="147">
        <f t="shared" si="13"/>
        <v>0</v>
      </c>
      <c r="AN44" s="86">
        <f>PLÁNYNKÁČ!AF439</f>
        <v>0</v>
      </c>
      <c r="AO44" s="86">
        <f>PLÁNYNKÁČ!AG439</f>
        <v>0</v>
      </c>
      <c r="AP44" s="86">
        <f>PLÁNYNKÁČ!AH439</f>
        <v>0</v>
      </c>
      <c r="AQ44" s="147">
        <f t="shared" si="14"/>
        <v>0</v>
      </c>
      <c r="AR44" s="86">
        <f>PLÁNYNKÁČ!AI439</f>
        <v>0</v>
      </c>
      <c r="AS44" s="86">
        <f>PLÁNYNKÁČ!AJ439</f>
        <v>0</v>
      </c>
      <c r="AT44" s="86">
        <f>PLÁNYNKÁČ!AK439</f>
        <v>0</v>
      </c>
      <c r="AU44" s="86">
        <f>PLÁNYNKÁČ!AL439</f>
        <v>0</v>
      </c>
      <c r="AV44" s="86">
        <f>PLÁNYNKÁČ!AM439</f>
        <v>0</v>
      </c>
      <c r="AW44" s="86">
        <f>PLÁNYNKÁČ!AN439</f>
        <v>0</v>
      </c>
    </row>
    <row r="45" spans="1:49" x14ac:dyDescent="0.2">
      <c r="A45" s="458"/>
      <c r="B45" s="116">
        <v>4</v>
      </c>
      <c r="C45" s="86">
        <f>PLÁNYNKÁČ!I449</f>
        <v>0</v>
      </c>
      <c r="D45" s="70">
        <f t="shared" si="2"/>
        <v>0</v>
      </c>
      <c r="E45" s="86">
        <f>PLÁNYNKÁČ!J449</f>
        <v>0</v>
      </c>
      <c r="F45" s="151">
        <f t="shared" si="3"/>
        <v>0</v>
      </c>
      <c r="G45" s="140">
        <f>PLÁNYNKÁČ!K449</f>
        <v>0</v>
      </c>
      <c r="H45" s="86">
        <f>PLÁNYNKÁČ!L449</f>
        <v>0</v>
      </c>
      <c r="I45" s="86">
        <f>PLÁNYNKÁČ!M449</f>
        <v>0</v>
      </c>
      <c r="J45" s="86">
        <f>PLÁNYNKÁČ!N449</f>
        <v>0</v>
      </c>
      <c r="K45" s="139">
        <f t="shared" si="4"/>
        <v>0</v>
      </c>
      <c r="L45" s="86">
        <f>PLÁNYNKÁČ!O449</f>
        <v>0</v>
      </c>
      <c r="M45" s="86">
        <f>PLÁNYNKÁČ!P449</f>
        <v>0</v>
      </c>
      <c r="N45" s="76">
        <f t="shared" si="5"/>
        <v>0</v>
      </c>
      <c r="O45" s="147">
        <f t="shared" si="6"/>
        <v>0</v>
      </c>
      <c r="P45" s="86">
        <f>PLÁNYNKÁČ!Q449</f>
        <v>0</v>
      </c>
      <c r="Q45" s="141">
        <f>PLÁNYNKÁČ!R449</f>
        <v>0</v>
      </c>
      <c r="R45" s="86">
        <f>PLÁNYNKÁČ!S449</f>
        <v>0</v>
      </c>
      <c r="S45" s="86">
        <f>PLÁNYNKÁČ!T449</f>
        <v>0</v>
      </c>
      <c r="T45" s="86">
        <f>PLÁNYNKÁČ!U449</f>
        <v>0</v>
      </c>
      <c r="U45" s="143">
        <f t="shared" si="7"/>
        <v>0</v>
      </c>
      <c r="V45" s="86">
        <f>PLÁNYNKÁČ!V449</f>
        <v>0</v>
      </c>
      <c r="W45" s="86">
        <f>PLÁNYNKÁČ!W449</f>
        <v>0</v>
      </c>
      <c r="X45" s="82">
        <f t="shared" si="8"/>
        <v>0</v>
      </c>
      <c r="Y45" s="145">
        <f t="shared" si="15"/>
        <v>0</v>
      </c>
      <c r="Z45" s="145">
        <f t="shared" si="16"/>
        <v>0</v>
      </c>
      <c r="AA45" s="145">
        <f t="shared" si="9"/>
        <v>0</v>
      </c>
      <c r="AB45" s="86">
        <f>PLÁNYNKÁČ!X449</f>
        <v>0</v>
      </c>
      <c r="AC45" s="86">
        <f>PLÁNYNKÁČ!Y449</f>
        <v>0</v>
      </c>
      <c r="AD45" s="86">
        <f>PLÁNYNKÁČ!Z449</f>
        <v>0</v>
      </c>
      <c r="AE45" s="86">
        <f>PLÁNYNKÁČ!AA449</f>
        <v>0</v>
      </c>
      <c r="AF45" s="86">
        <f>PLÁNYNKÁČ!AB449</f>
        <v>0</v>
      </c>
      <c r="AG45" s="86">
        <f>PLÁNYNKÁČ!AC449</f>
        <v>0</v>
      </c>
      <c r="AH45" s="85">
        <f t="shared" si="10"/>
        <v>0</v>
      </c>
      <c r="AI45" s="85">
        <f t="shared" si="11"/>
        <v>0</v>
      </c>
      <c r="AJ45" s="149">
        <f t="shared" si="12"/>
        <v>0</v>
      </c>
      <c r="AK45" s="86">
        <f>PLÁNYNKÁČ!AD449</f>
        <v>0</v>
      </c>
      <c r="AL45" s="86">
        <f>PLÁNYNKÁČ!AE449</f>
        <v>0</v>
      </c>
      <c r="AM45" s="147">
        <f t="shared" si="13"/>
        <v>0</v>
      </c>
      <c r="AN45" s="86">
        <f>PLÁNYNKÁČ!AF449</f>
        <v>0</v>
      </c>
      <c r="AO45" s="86">
        <f>PLÁNYNKÁČ!AG449</f>
        <v>0</v>
      </c>
      <c r="AP45" s="86">
        <f>PLÁNYNKÁČ!AH449</f>
        <v>0</v>
      </c>
      <c r="AQ45" s="147">
        <f t="shared" si="14"/>
        <v>0</v>
      </c>
      <c r="AR45" s="86">
        <f>PLÁNYNKÁČ!AI449</f>
        <v>0</v>
      </c>
      <c r="AS45" s="86">
        <f>PLÁNYNKÁČ!AJ449</f>
        <v>0</v>
      </c>
      <c r="AT45" s="86">
        <f>PLÁNYNKÁČ!AK449</f>
        <v>0</v>
      </c>
      <c r="AU45" s="86">
        <f>PLÁNYNKÁČ!AL449</f>
        <v>0</v>
      </c>
      <c r="AV45" s="86">
        <f>PLÁNYNKÁČ!AM449</f>
        <v>0</v>
      </c>
      <c r="AW45" s="86">
        <f>PLÁNYNKÁČ!AN449</f>
        <v>0</v>
      </c>
    </row>
    <row r="46" spans="1:49" x14ac:dyDescent="0.2">
      <c r="A46" s="458">
        <v>12</v>
      </c>
      <c r="B46" s="116">
        <v>1</v>
      </c>
      <c r="C46" s="86">
        <f>PLÁNYNKÁČ!I459</f>
        <v>0</v>
      </c>
      <c r="D46" s="70">
        <f t="shared" si="2"/>
        <v>0</v>
      </c>
      <c r="E46" s="86">
        <f>PLÁNYNKÁČ!J459</f>
        <v>0</v>
      </c>
      <c r="F46" s="151">
        <f t="shared" si="3"/>
        <v>0</v>
      </c>
      <c r="G46" s="140">
        <f>PLÁNYNKÁČ!K459</f>
        <v>0</v>
      </c>
      <c r="H46" s="86">
        <f>PLÁNYNKÁČ!L459</f>
        <v>0</v>
      </c>
      <c r="I46" s="86">
        <f>PLÁNYNKÁČ!M459</f>
        <v>0</v>
      </c>
      <c r="J46" s="86">
        <f>PLÁNYNKÁČ!N459</f>
        <v>0</v>
      </c>
      <c r="K46" s="139">
        <f t="shared" si="4"/>
        <v>0</v>
      </c>
      <c r="L46" s="86">
        <f>PLÁNYNKÁČ!O459</f>
        <v>0</v>
      </c>
      <c r="M46" s="86">
        <f>PLÁNYNKÁČ!P459</f>
        <v>0</v>
      </c>
      <c r="N46" s="76">
        <f t="shared" si="5"/>
        <v>0</v>
      </c>
      <c r="O46" s="147">
        <f t="shared" si="6"/>
        <v>0</v>
      </c>
      <c r="P46" s="86">
        <f>PLÁNYNKÁČ!Q459</f>
        <v>0</v>
      </c>
      <c r="Q46" s="141">
        <f>PLÁNYNKÁČ!R459</f>
        <v>0</v>
      </c>
      <c r="R46" s="86">
        <f>PLÁNYNKÁČ!S459</f>
        <v>0</v>
      </c>
      <c r="S46" s="86">
        <f>PLÁNYNKÁČ!T459</f>
        <v>0</v>
      </c>
      <c r="T46" s="86">
        <f>PLÁNYNKÁČ!U459</f>
        <v>0</v>
      </c>
      <c r="U46" s="143">
        <f t="shared" si="7"/>
        <v>0</v>
      </c>
      <c r="V46" s="86">
        <f>PLÁNYNKÁČ!V459</f>
        <v>0</v>
      </c>
      <c r="W46" s="86">
        <f>PLÁNYNKÁČ!W459</f>
        <v>0</v>
      </c>
      <c r="X46" s="82">
        <f t="shared" si="8"/>
        <v>0</v>
      </c>
      <c r="Y46" s="145">
        <f t="shared" si="15"/>
        <v>0</v>
      </c>
      <c r="Z46" s="145">
        <f t="shared" si="16"/>
        <v>0</v>
      </c>
      <c r="AA46" s="145">
        <f t="shared" si="9"/>
        <v>0</v>
      </c>
      <c r="AB46" s="86">
        <f>PLÁNYNKÁČ!X459</f>
        <v>0</v>
      </c>
      <c r="AC46" s="86">
        <f>PLÁNYNKÁČ!Y459</f>
        <v>0</v>
      </c>
      <c r="AD46" s="86">
        <f>PLÁNYNKÁČ!Z459</f>
        <v>0</v>
      </c>
      <c r="AE46" s="86">
        <f>PLÁNYNKÁČ!AA459</f>
        <v>0</v>
      </c>
      <c r="AF46" s="86">
        <f>PLÁNYNKÁČ!AB459</f>
        <v>0</v>
      </c>
      <c r="AG46" s="86">
        <f>PLÁNYNKÁČ!AC459</f>
        <v>0</v>
      </c>
      <c r="AH46" s="85">
        <f t="shared" si="10"/>
        <v>0</v>
      </c>
      <c r="AI46" s="85">
        <f t="shared" si="11"/>
        <v>0</v>
      </c>
      <c r="AJ46" s="149">
        <f t="shared" si="12"/>
        <v>0</v>
      </c>
      <c r="AK46" s="86">
        <f>PLÁNYNKÁČ!AD459</f>
        <v>0</v>
      </c>
      <c r="AL46" s="86">
        <f>PLÁNYNKÁČ!AE459</f>
        <v>0</v>
      </c>
      <c r="AM46" s="147">
        <f t="shared" si="13"/>
        <v>0</v>
      </c>
      <c r="AN46" s="86">
        <f>PLÁNYNKÁČ!AF459</f>
        <v>0</v>
      </c>
      <c r="AO46" s="86">
        <f>PLÁNYNKÁČ!AG459</f>
        <v>0</v>
      </c>
      <c r="AP46" s="86">
        <f>PLÁNYNKÁČ!AH459</f>
        <v>0</v>
      </c>
      <c r="AQ46" s="147">
        <f t="shared" si="14"/>
        <v>0</v>
      </c>
      <c r="AR46" s="86">
        <f>PLÁNYNKÁČ!AI459</f>
        <v>0</v>
      </c>
      <c r="AS46" s="86">
        <f>PLÁNYNKÁČ!AJ459</f>
        <v>0</v>
      </c>
      <c r="AT46" s="86">
        <f>PLÁNYNKÁČ!AK459</f>
        <v>0</v>
      </c>
      <c r="AU46" s="86">
        <f>PLÁNYNKÁČ!AL459</f>
        <v>0</v>
      </c>
      <c r="AV46" s="86">
        <f>PLÁNYNKÁČ!AM459</f>
        <v>0</v>
      </c>
      <c r="AW46" s="86">
        <f>PLÁNYNKÁČ!AN459</f>
        <v>0</v>
      </c>
    </row>
    <row r="47" spans="1:49" x14ac:dyDescent="0.2">
      <c r="A47" s="458"/>
      <c r="B47" s="116">
        <v>2</v>
      </c>
      <c r="C47" s="86">
        <f>PLÁNYNKÁČ!I469</f>
        <v>0</v>
      </c>
      <c r="D47" s="70">
        <f t="shared" si="2"/>
        <v>0</v>
      </c>
      <c r="E47" s="86">
        <f>PLÁNYNKÁČ!J469</f>
        <v>0</v>
      </c>
      <c r="F47" s="151">
        <f t="shared" si="3"/>
        <v>0</v>
      </c>
      <c r="G47" s="140">
        <f>PLÁNYNKÁČ!K469</f>
        <v>0</v>
      </c>
      <c r="H47" s="86">
        <f>PLÁNYNKÁČ!L469</f>
        <v>0</v>
      </c>
      <c r="I47" s="86">
        <f>PLÁNYNKÁČ!M469</f>
        <v>0</v>
      </c>
      <c r="J47" s="86">
        <f>PLÁNYNKÁČ!N469</f>
        <v>0</v>
      </c>
      <c r="K47" s="139">
        <f t="shared" si="4"/>
        <v>0</v>
      </c>
      <c r="L47" s="86">
        <f>PLÁNYNKÁČ!O469</f>
        <v>0</v>
      </c>
      <c r="M47" s="86">
        <f>PLÁNYNKÁČ!P469</f>
        <v>0</v>
      </c>
      <c r="N47" s="76">
        <f t="shared" si="5"/>
        <v>0</v>
      </c>
      <c r="O47" s="147">
        <f t="shared" si="6"/>
        <v>0</v>
      </c>
      <c r="P47" s="86">
        <f>PLÁNYNKÁČ!Q469</f>
        <v>0</v>
      </c>
      <c r="Q47" s="141">
        <f>PLÁNYNKÁČ!R469</f>
        <v>0</v>
      </c>
      <c r="R47" s="86">
        <f>PLÁNYNKÁČ!S469</f>
        <v>0</v>
      </c>
      <c r="S47" s="86">
        <f>PLÁNYNKÁČ!T469</f>
        <v>0</v>
      </c>
      <c r="T47" s="86">
        <f>PLÁNYNKÁČ!U469</f>
        <v>0</v>
      </c>
      <c r="U47" s="143">
        <f t="shared" si="7"/>
        <v>0</v>
      </c>
      <c r="V47" s="86">
        <f>PLÁNYNKÁČ!V469</f>
        <v>0</v>
      </c>
      <c r="W47" s="86">
        <f>PLÁNYNKÁČ!W469</f>
        <v>0</v>
      </c>
      <c r="X47" s="82">
        <f t="shared" si="8"/>
        <v>0</v>
      </c>
      <c r="Y47" s="145">
        <f t="shared" si="15"/>
        <v>0</v>
      </c>
      <c r="Z47" s="145">
        <f t="shared" si="16"/>
        <v>0</v>
      </c>
      <c r="AA47" s="145">
        <f t="shared" si="9"/>
        <v>0</v>
      </c>
      <c r="AB47" s="86">
        <f>PLÁNYNKÁČ!X469</f>
        <v>0</v>
      </c>
      <c r="AC47" s="86">
        <f>PLÁNYNKÁČ!Y469</f>
        <v>0</v>
      </c>
      <c r="AD47" s="86">
        <f>PLÁNYNKÁČ!Z469</f>
        <v>0</v>
      </c>
      <c r="AE47" s="86">
        <f>PLÁNYNKÁČ!AA469</f>
        <v>0</v>
      </c>
      <c r="AF47" s="86">
        <f>PLÁNYNKÁČ!AB469</f>
        <v>0</v>
      </c>
      <c r="AG47" s="86">
        <f>PLÁNYNKÁČ!AC469</f>
        <v>0</v>
      </c>
      <c r="AH47" s="85">
        <f t="shared" si="10"/>
        <v>0</v>
      </c>
      <c r="AI47" s="85">
        <f t="shared" si="11"/>
        <v>0</v>
      </c>
      <c r="AJ47" s="149">
        <f t="shared" si="12"/>
        <v>0</v>
      </c>
      <c r="AK47" s="86">
        <f>PLÁNYNKÁČ!AD469</f>
        <v>0</v>
      </c>
      <c r="AL47" s="86">
        <f>PLÁNYNKÁČ!AE469</f>
        <v>0</v>
      </c>
      <c r="AM47" s="147">
        <f t="shared" si="13"/>
        <v>0</v>
      </c>
      <c r="AN47" s="86">
        <f>PLÁNYNKÁČ!AF469</f>
        <v>0</v>
      </c>
      <c r="AO47" s="86">
        <f>PLÁNYNKÁČ!AG469</f>
        <v>0</v>
      </c>
      <c r="AP47" s="86">
        <f>PLÁNYNKÁČ!AH469</f>
        <v>0</v>
      </c>
      <c r="AQ47" s="147">
        <f t="shared" si="14"/>
        <v>0</v>
      </c>
      <c r="AR47" s="86">
        <f>PLÁNYNKÁČ!AI469</f>
        <v>0</v>
      </c>
      <c r="AS47" s="86">
        <f>PLÁNYNKÁČ!AJ469</f>
        <v>0</v>
      </c>
      <c r="AT47" s="86">
        <f>PLÁNYNKÁČ!AK469</f>
        <v>0</v>
      </c>
      <c r="AU47" s="86">
        <f>PLÁNYNKÁČ!AL469</f>
        <v>0</v>
      </c>
      <c r="AV47" s="86">
        <f>PLÁNYNKÁČ!AM469</f>
        <v>0</v>
      </c>
      <c r="AW47" s="86">
        <f>PLÁNYNKÁČ!AN469</f>
        <v>0</v>
      </c>
    </row>
    <row r="48" spans="1:49" x14ac:dyDescent="0.2">
      <c r="A48" s="458"/>
      <c r="B48" s="116">
        <v>3</v>
      </c>
      <c r="C48" s="86">
        <f>PLÁNYNKÁČ!I479</f>
        <v>0</v>
      </c>
      <c r="D48" s="70">
        <f t="shared" si="2"/>
        <v>0</v>
      </c>
      <c r="E48" s="86">
        <f>PLÁNYNKÁČ!J479</f>
        <v>0</v>
      </c>
      <c r="F48" s="151">
        <f t="shared" si="3"/>
        <v>0</v>
      </c>
      <c r="G48" s="140">
        <f>PLÁNYNKÁČ!K479</f>
        <v>0</v>
      </c>
      <c r="H48" s="86">
        <f>PLÁNYNKÁČ!L479</f>
        <v>0</v>
      </c>
      <c r="I48" s="86">
        <f>PLÁNYNKÁČ!M479</f>
        <v>0</v>
      </c>
      <c r="J48" s="86">
        <f>PLÁNYNKÁČ!N479</f>
        <v>0</v>
      </c>
      <c r="K48" s="139">
        <f t="shared" si="4"/>
        <v>0</v>
      </c>
      <c r="L48" s="86">
        <f>PLÁNYNKÁČ!O479</f>
        <v>0</v>
      </c>
      <c r="M48" s="86">
        <f>PLÁNYNKÁČ!P479</f>
        <v>0</v>
      </c>
      <c r="N48" s="76">
        <f t="shared" si="5"/>
        <v>0</v>
      </c>
      <c r="O48" s="147">
        <f t="shared" si="6"/>
        <v>0</v>
      </c>
      <c r="P48" s="86">
        <f>PLÁNYNKÁČ!Q479</f>
        <v>0</v>
      </c>
      <c r="Q48" s="141">
        <f>PLÁNYNKÁČ!R479</f>
        <v>0</v>
      </c>
      <c r="R48" s="86">
        <f>PLÁNYNKÁČ!S479</f>
        <v>0</v>
      </c>
      <c r="S48" s="86">
        <f>PLÁNYNKÁČ!T479</f>
        <v>0</v>
      </c>
      <c r="T48" s="86">
        <f>PLÁNYNKÁČ!U479</f>
        <v>0</v>
      </c>
      <c r="U48" s="143">
        <f t="shared" si="7"/>
        <v>0</v>
      </c>
      <c r="V48" s="86">
        <f>PLÁNYNKÁČ!V479</f>
        <v>0</v>
      </c>
      <c r="W48" s="86">
        <f>PLÁNYNKÁČ!W479</f>
        <v>0</v>
      </c>
      <c r="X48" s="82">
        <f t="shared" si="8"/>
        <v>0</v>
      </c>
      <c r="Y48" s="145">
        <f t="shared" si="15"/>
        <v>0</v>
      </c>
      <c r="Z48" s="145">
        <f t="shared" si="16"/>
        <v>0</v>
      </c>
      <c r="AA48" s="145">
        <f t="shared" si="9"/>
        <v>0</v>
      </c>
      <c r="AB48" s="86">
        <f>PLÁNYNKÁČ!X479</f>
        <v>0</v>
      </c>
      <c r="AC48" s="86">
        <f>PLÁNYNKÁČ!Y479</f>
        <v>0</v>
      </c>
      <c r="AD48" s="86">
        <f>PLÁNYNKÁČ!Z479</f>
        <v>0</v>
      </c>
      <c r="AE48" s="86">
        <f>PLÁNYNKÁČ!AA479</f>
        <v>0</v>
      </c>
      <c r="AF48" s="86">
        <f>PLÁNYNKÁČ!AB479</f>
        <v>0</v>
      </c>
      <c r="AG48" s="86">
        <f>PLÁNYNKÁČ!AC479</f>
        <v>0</v>
      </c>
      <c r="AH48" s="85">
        <f t="shared" si="10"/>
        <v>0</v>
      </c>
      <c r="AI48" s="85">
        <f t="shared" si="11"/>
        <v>0</v>
      </c>
      <c r="AJ48" s="149">
        <f t="shared" si="12"/>
        <v>0</v>
      </c>
      <c r="AK48" s="86">
        <f>PLÁNYNKÁČ!AD479</f>
        <v>0</v>
      </c>
      <c r="AL48" s="86">
        <f>PLÁNYNKÁČ!AE479</f>
        <v>0</v>
      </c>
      <c r="AM48" s="147">
        <f t="shared" si="13"/>
        <v>0</v>
      </c>
      <c r="AN48" s="86">
        <f>PLÁNYNKÁČ!AF479</f>
        <v>0</v>
      </c>
      <c r="AO48" s="86">
        <f>PLÁNYNKÁČ!AG479</f>
        <v>0</v>
      </c>
      <c r="AP48" s="86">
        <f>PLÁNYNKÁČ!AH479</f>
        <v>0</v>
      </c>
      <c r="AQ48" s="147">
        <f t="shared" si="14"/>
        <v>0</v>
      </c>
      <c r="AR48" s="86">
        <f>PLÁNYNKÁČ!AI479</f>
        <v>0</v>
      </c>
      <c r="AS48" s="86">
        <f>PLÁNYNKÁČ!AJ479</f>
        <v>0</v>
      </c>
      <c r="AT48" s="86">
        <f>PLÁNYNKÁČ!AK479</f>
        <v>0</v>
      </c>
      <c r="AU48" s="86">
        <f>PLÁNYNKÁČ!AL479</f>
        <v>0</v>
      </c>
      <c r="AV48" s="86">
        <f>PLÁNYNKÁČ!AM479</f>
        <v>0</v>
      </c>
      <c r="AW48" s="86">
        <f>PLÁNYNKÁČ!AN479</f>
        <v>0</v>
      </c>
    </row>
    <row r="49" spans="1:49" x14ac:dyDescent="0.2">
      <c r="A49" s="458"/>
      <c r="B49" s="116">
        <v>4</v>
      </c>
      <c r="C49" s="86">
        <f>PLÁNYNKÁČ!I489</f>
        <v>0</v>
      </c>
      <c r="D49" s="70">
        <f t="shared" si="2"/>
        <v>0</v>
      </c>
      <c r="E49" s="86">
        <f>PLÁNYNKÁČ!J489</f>
        <v>0</v>
      </c>
      <c r="F49" s="151">
        <f t="shared" si="3"/>
        <v>0</v>
      </c>
      <c r="G49" s="140">
        <f>PLÁNYNKÁČ!K489</f>
        <v>0</v>
      </c>
      <c r="H49" s="86">
        <f>PLÁNYNKÁČ!L489</f>
        <v>0</v>
      </c>
      <c r="I49" s="86">
        <f>PLÁNYNKÁČ!M489</f>
        <v>0</v>
      </c>
      <c r="J49" s="86">
        <f>PLÁNYNKÁČ!N489</f>
        <v>0</v>
      </c>
      <c r="K49" s="139">
        <f t="shared" si="4"/>
        <v>0</v>
      </c>
      <c r="L49" s="86">
        <f>PLÁNYNKÁČ!O489</f>
        <v>0</v>
      </c>
      <c r="M49" s="86">
        <f>PLÁNYNKÁČ!P489</f>
        <v>0</v>
      </c>
      <c r="N49" s="76">
        <f t="shared" si="5"/>
        <v>0</v>
      </c>
      <c r="O49" s="147">
        <f t="shared" si="6"/>
        <v>0</v>
      </c>
      <c r="P49" s="86">
        <f>PLÁNYNKÁČ!Q489</f>
        <v>0</v>
      </c>
      <c r="Q49" s="141">
        <f>PLÁNYNKÁČ!R489</f>
        <v>0</v>
      </c>
      <c r="R49" s="86">
        <f>PLÁNYNKÁČ!S489</f>
        <v>0</v>
      </c>
      <c r="S49" s="86">
        <f>PLÁNYNKÁČ!T489</f>
        <v>0</v>
      </c>
      <c r="T49" s="86">
        <f>PLÁNYNKÁČ!U489</f>
        <v>0</v>
      </c>
      <c r="U49" s="143">
        <f t="shared" si="7"/>
        <v>0</v>
      </c>
      <c r="V49" s="86">
        <f>PLÁNYNKÁČ!V489</f>
        <v>0</v>
      </c>
      <c r="W49" s="86">
        <f>PLÁNYNKÁČ!W489</f>
        <v>0</v>
      </c>
      <c r="X49" s="82">
        <f t="shared" si="8"/>
        <v>0</v>
      </c>
      <c r="Y49" s="145">
        <f t="shared" si="15"/>
        <v>0</v>
      </c>
      <c r="Z49" s="145">
        <f t="shared" si="16"/>
        <v>0</v>
      </c>
      <c r="AA49" s="145">
        <f t="shared" si="9"/>
        <v>0</v>
      </c>
      <c r="AB49" s="86">
        <f>PLÁNYNKÁČ!X489</f>
        <v>0</v>
      </c>
      <c r="AC49" s="86">
        <f>PLÁNYNKÁČ!Y489</f>
        <v>0</v>
      </c>
      <c r="AD49" s="86">
        <f>PLÁNYNKÁČ!Z489</f>
        <v>0</v>
      </c>
      <c r="AE49" s="86">
        <f>PLÁNYNKÁČ!AA489</f>
        <v>0</v>
      </c>
      <c r="AF49" s="86">
        <f>PLÁNYNKÁČ!AB489</f>
        <v>0</v>
      </c>
      <c r="AG49" s="86">
        <f>PLÁNYNKÁČ!AC489</f>
        <v>0</v>
      </c>
      <c r="AH49" s="85">
        <f t="shared" si="10"/>
        <v>0</v>
      </c>
      <c r="AI49" s="85">
        <f t="shared" si="11"/>
        <v>0</v>
      </c>
      <c r="AJ49" s="149">
        <f t="shared" si="12"/>
        <v>0</v>
      </c>
      <c r="AK49" s="86">
        <f>PLÁNYNKÁČ!AD489</f>
        <v>0</v>
      </c>
      <c r="AL49" s="86">
        <f>PLÁNYNKÁČ!AE489</f>
        <v>0</v>
      </c>
      <c r="AM49" s="147">
        <f t="shared" si="13"/>
        <v>0</v>
      </c>
      <c r="AN49" s="86">
        <f>PLÁNYNKÁČ!AF489</f>
        <v>0</v>
      </c>
      <c r="AO49" s="86">
        <f>PLÁNYNKÁČ!AG489</f>
        <v>0</v>
      </c>
      <c r="AP49" s="86">
        <f>PLÁNYNKÁČ!AH489</f>
        <v>0</v>
      </c>
      <c r="AQ49" s="147">
        <f t="shared" si="14"/>
        <v>0</v>
      </c>
      <c r="AR49" s="86">
        <f>PLÁNYNKÁČ!AI489</f>
        <v>0</v>
      </c>
      <c r="AS49" s="86">
        <f>PLÁNYNKÁČ!AJ489</f>
        <v>0</v>
      </c>
      <c r="AT49" s="86">
        <f>PLÁNYNKÁČ!AK489</f>
        <v>0</v>
      </c>
      <c r="AU49" s="86">
        <f>PLÁNYNKÁČ!AL489</f>
        <v>0</v>
      </c>
      <c r="AV49" s="86">
        <f>PLÁNYNKÁČ!AM489</f>
        <v>0</v>
      </c>
      <c r="AW49" s="86">
        <f>PLÁNYNKÁČ!AN489</f>
        <v>0</v>
      </c>
    </row>
    <row r="50" spans="1:49" x14ac:dyDescent="0.2">
      <c r="A50" s="458">
        <v>13</v>
      </c>
      <c r="B50" s="116">
        <v>1</v>
      </c>
      <c r="C50" s="86">
        <f>PLÁNYNKÁČ!I499</f>
        <v>0</v>
      </c>
      <c r="D50" s="70">
        <f t="shared" si="2"/>
        <v>0</v>
      </c>
      <c r="E50" s="86">
        <f>PLÁNYNKÁČ!J499</f>
        <v>0</v>
      </c>
      <c r="F50" s="151">
        <f t="shared" si="3"/>
        <v>0</v>
      </c>
      <c r="G50" s="140">
        <f>PLÁNYNKÁČ!K499</f>
        <v>0</v>
      </c>
      <c r="H50" s="86">
        <f>PLÁNYNKÁČ!L499</f>
        <v>0</v>
      </c>
      <c r="I50" s="86">
        <f>PLÁNYNKÁČ!M499</f>
        <v>0</v>
      </c>
      <c r="J50" s="86">
        <f>PLÁNYNKÁČ!N499</f>
        <v>0</v>
      </c>
      <c r="K50" s="139">
        <f t="shared" si="4"/>
        <v>0</v>
      </c>
      <c r="L50" s="86">
        <f>PLÁNYNKÁČ!O499</f>
        <v>0</v>
      </c>
      <c r="M50" s="86">
        <f>PLÁNYNKÁČ!P499</f>
        <v>0</v>
      </c>
      <c r="N50" s="76">
        <f t="shared" si="5"/>
        <v>0</v>
      </c>
      <c r="O50" s="147">
        <f t="shared" si="6"/>
        <v>0</v>
      </c>
      <c r="P50" s="86">
        <f>PLÁNYNKÁČ!Q499</f>
        <v>0</v>
      </c>
      <c r="Q50" s="141">
        <f>PLÁNYNKÁČ!R499</f>
        <v>0</v>
      </c>
      <c r="R50" s="86">
        <f>PLÁNYNKÁČ!S499</f>
        <v>0</v>
      </c>
      <c r="S50" s="86">
        <f>PLÁNYNKÁČ!T499</f>
        <v>0</v>
      </c>
      <c r="T50" s="86">
        <f>PLÁNYNKÁČ!U499</f>
        <v>0</v>
      </c>
      <c r="U50" s="143">
        <f t="shared" si="7"/>
        <v>0</v>
      </c>
      <c r="V50" s="86">
        <f>PLÁNYNKÁČ!V499</f>
        <v>0</v>
      </c>
      <c r="W50" s="86">
        <f>PLÁNYNKÁČ!W499</f>
        <v>0</v>
      </c>
      <c r="X50" s="82">
        <f t="shared" si="8"/>
        <v>0</v>
      </c>
      <c r="Y50" s="145">
        <f t="shared" si="15"/>
        <v>0</v>
      </c>
      <c r="Z50" s="145">
        <f t="shared" si="16"/>
        <v>0</v>
      </c>
      <c r="AA50" s="145">
        <f t="shared" si="9"/>
        <v>0</v>
      </c>
      <c r="AB50" s="86">
        <f>PLÁNYNKÁČ!X499</f>
        <v>0</v>
      </c>
      <c r="AC50" s="86">
        <f>PLÁNYNKÁČ!Y499</f>
        <v>0</v>
      </c>
      <c r="AD50" s="86">
        <f>PLÁNYNKÁČ!Z499</f>
        <v>0</v>
      </c>
      <c r="AE50" s="86">
        <f>PLÁNYNKÁČ!AA499</f>
        <v>0</v>
      </c>
      <c r="AF50" s="86">
        <f>PLÁNYNKÁČ!AB499</f>
        <v>0</v>
      </c>
      <c r="AG50" s="86">
        <f>PLÁNYNKÁČ!AC499</f>
        <v>0</v>
      </c>
      <c r="AH50" s="85">
        <f t="shared" si="10"/>
        <v>0</v>
      </c>
      <c r="AI50" s="85">
        <f t="shared" si="11"/>
        <v>0</v>
      </c>
      <c r="AJ50" s="149">
        <f t="shared" si="12"/>
        <v>0</v>
      </c>
      <c r="AK50" s="86">
        <f>PLÁNYNKÁČ!AD499</f>
        <v>0</v>
      </c>
      <c r="AL50" s="86">
        <f>PLÁNYNKÁČ!AE499</f>
        <v>0</v>
      </c>
      <c r="AM50" s="147">
        <f t="shared" si="13"/>
        <v>0</v>
      </c>
      <c r="AN50" s="86">
        <f>PLÁNYNKÁČ!AF499</f>
        <v>0</v>
      </c>
      <c r="AO50" s="86">
        <f>PLÁNYNKÁČ!AG499</f>
        <v>0</v>
      </c>
      <c r="AP50" s="86">
        <f>PLÁNYNKÁČ!AH499</f>
        <v>0</v>
      </c>
      <c r="AQ50" s="147">
        <f t="shared" si="14"/>
        <v>0</v>
      </c>
      <c r="AR50" s="86">
        <f>PLÁNYNKÁČ!AI499</f>
        <v>0</v>
      </c>
      <c r="AS50" s="86">
        <f>PLÁNYNKÁČ!AJ499</f>
        <v>0</v>
      </c>
      <c r="AT50" s="86">
        <f>PLÁNYNKÁČ!AK499</f>
        <v>0</v>
      </c>
      <c r="AU50" s="86">
        <f>PLÁNYNKÁČ!AL499</f>
        <v>0</v>
      </c>
      <c r="AV50" s="86">
        <f>PLÁNYNKÁČ!AM499</f>
        <v>0</v>
      </c>
      <c r="AW50" s="86">
        <f>PLÁNYNKÁČ!AN499</f>
        <v>0</v>
      </c>
    </row>
    <row r="51" spans="1:49" x14ac:dyDescent="0.2">
      <c r="A51" s="458"/>
      <c r="B51" s="116">
        <v>2</v>
      </c>
      <c r="C51" s="86">
        <f>PLÁNYNKÁČ!I509</f>
        <v>0</v>
      </c>
      <c r="D51" s="70">
        <f t="shared" si="2"/>
        <v>0</v>
      </c>
      <c r="E51" s="86">
        <f>PLÁNYNKÁČ!J509</f>
        <v>0</v>
      </c>
      <c r="F51" s="151">
        <f t="shared" si="3"/>
        <v>0</v>
      </c>
      <c r="G51" s="140">
        <f>PLÁNYNKÁČ!K509</f>
        <v>0</v>
      </c>
      <c r="H51" s="86">
        <f>PLÁNYNKÁČ!L509</f>
        <v>0</v>
      </c>
      <c r="I51" s="86">
        <f>PLÁNYNKÁČ!M509</f>
        <v>0</v>
      </c>
      <c r="J51" s="86">
        <f>PLÁNYNKÁČ!N509</f>
        <v>0</v>
      </c>
      <c r="K51" s="139">
        <f t="shared" si="4"/>
        <v>0</v>
      </c>
      <c r="L51" s="86">
        <f>PLÁNYNKÁČ!O509</f>
        <v>0</v>
      </c>
      <c r="M51" s="86">
        <f>PLÁNYNKÁČ!P509</f>
        <v>0</v>
      </c>
      <c r="N51" s="76">
        <f t="shared" si="5"/>
        <v>0</v>
      </c>
      <c r="O51" s="147">
        <f t="shared" si="6"/>
        <v>0</v>
      </c>
      <c r="P51" s="86">
        <f>PLÁNYNKÁČ!Q509</f>
        <v>0</v>
      </c>
      <c r="Q51" s="141">
        <f>PLÁNYNKÁČ!R509</f>
        <v>0</v>
      </c>
      <c r="R51" s="86">
        <f>PLÁNYNKÁČ!S509</f>
        <v>0</v>
      </c>
      <c r="S51" s="86">
        <f>PLÁNYNKÁČ!T509</f>
        <v>0</v>
      </c>
      <c r="T51" s="86">
        <f>PLÁNYNKÁČ!U509</f>
        <v>0</v>
      </c>
      <c r="U51" s="143">
        <f t="shared" si="7"/>
        <v>0</v>
      </c>
      <c r="V51" s="86">
        <f>PLÁNYNKÁČ!V509</f>
        <v>0</v>
      </c>
      <c r="W51" s="86">
        <f>PLÁNYNKÁČ!W509</f>
        <v>0</v>
      </c>
      <c r="X51" s="82">
        <f t="shared" si="8"/>
        <v>0</v>
      </c>
      <c r="Y51" s="145">
        <f t="shared" si="15"/>
        <v>0</v>
      </c>
      <c r="Z51" s="145">
        <f t="shared" si="16"/>
        <v>0</v>
      </c>
      <c r="AA51" s="145">
        <f t="shared" si="9"/>
        <v>0</v>
      </c>
      <c r="AB51" s="86">
        <f>PLÁNYNKÁČ!X509</f>
        <v>0</v>
      </c>
      <c r="AC51" s="86">
        <f>PLÁNYNKÁČ!Y509</f>
        <v>0</v>
      </c>
      <c r="AD51" s="86">
        <f>PLÁNYNKÁČ!Z509</f>
        <v>0</v>
      </c>
      <c r="AE51" s="86">
        <f>PLÁNYNKÁČ!AA509</f>
        <v>0</v>
      </c>
      <c r="AF51" s="86">
        <f>PLÁNYNKÁČ!AB509</f>
        <v>0</v>
      </c>
      <c r="AG51" s="86">
        <f>PLÁNYNKÁČ!AC509</f>
        <v>0</v>
      </c>
      <c r="AH51" s="85">
        <f t="shared" si="10"/>
        <v>0</v>
      </c>
      <c r="AI51" s="85">
        <f t="shared" si="11"/>
        <v>0</v>
      </c>
      <c r="AJ51" s="149">
        <f t="shared" si="12"/>
        <v>0</v>
      </c>
      <c r="AK51" s="86">
        <f>PLÁNYNKÁČ!AD509</f>
        <v>0</v>
      </c>
      <c r="AL51" s="86">
        <f>PLÁNYNKÁČ!AE509</f>
        <v>0</v>
      </c>
      <c r="AM51" s="147">
        <f t="shared" si="13"/>
        <v>0</v>
      </c>
      <c r="AN51" s="86">
        <f>PLÁNYNKÁČ!AF509</f>
        <v>0</v>
      </c>
      <c r="AO51" s="86">
        <f>PLÁNYNKÁČ!AG509</f>
        <v>0</v>
      </c>
      <c r="AP51" s="86">
        <f>PLÁNYNKÁČ!AH509</f>
        <v>0</v>
      </c>
      <c r="AQ51" s="147">
        <f t="shared" si="14"/>
        <v>0</v>
      </c>
      <c r="AR51" s="86">
        <f>PLÁNYNKÁČ!AI509</f>
        <v>0</v>
      </c>
      <c r="AS51" s="86">
        <f>PLÁNYNKÁČ!AJ509</f>
        <v>0</v>
      </c>
      <c r="AT51" s="86">
        <f>PLÁNYNKÁČ!AK509</f>
        <v>0</v>
      </c>
      <c r="AU51" s="86">
        <f>PLÁNYNKÁČ!AL509</f>
        <v>0</v>
      </c>
      <c r="AV51" s="86">
        <f>PLÁNYNKÁČ!AM509</f>
        <v>0</v>
      </c>
      <c r="AW51" s="86">
        <f>PLÁNYNKÁČ!AN509</f>
        <v>0</v>
      </c>
    </row>
    <row r="52" spans="1:49" x14ac:dyDescent="0.2">
      <c r="A52" s="458"/>
      <c r="B52" s="116">
        <v>3</v>
      </c>
      <c r="C52" s="86">
        <f>PLÁNYNKÁČ!I519</f>
        <v>0</v>
      </c>
      <c r="D52" s="70">
        <f t="shared" si="2"/>
        <v>0</v>
      </c>
      <c r="E52" s="86">
        <f>PLÁNYNKÁČ!J519</f>
        <v>0</v>
      </c>
      <c r="F52" s="151">
        <f t="shared" si="3"/>
        <v>0</v>
      </c>
      <c r="G52" s="140">
        <f>PLÁNYNKÁČ!K519</f>
        <v>0</v>
      </c>
      <c r="H52" s="86">
        <f>PLÁNYNKÁČ!L519</f>
        <v>0</v>
      </c>
      <c r="I52" s="86">
        <f>PLÁNYNKÁČ!M519</f>
        <v>0</v>
      </c>
      <c r="J52" s="86">
        <f>PLÁNYNKÁČ!N519</f>
        <v>0</v>
      </c>
      <c r="K52" s="139">
        <f t="shared" si="4"/>
        <v>0</v>
      </c>
      <c r="L52" s="86">
        <f>PLÁNYNKÁČ!O519</f>
        <v>0</v>
      </c>
      <c r="M52" s="86">
        <f>PLÁNYNKÁČ!P519</f>
        <v>0</v>
      </c>
      <c r="N52" s="76">
        <f t="shared" si="5"/>
        <v>0</v>
      </c>
      <c r="O52" s="147">
        <f t="shared" si="6"/>
        <v>0</v>
      </c>
      <c r="P52" s="86">
        <f>PLÁNYNKÁČ!Q519</f>
        <v>0</v>
      </c>
      <c r="Q52" s="141">
        <f>PLÁNYNKÁČ!R519</f>
        <v>0</v>
      </c>
      <c r="R52" s="86">
        <f>PLÁNYNKÁČ!S519</f>
        <v>0</v>
      </c>
      <c r="S52" s="86">
        <f>PLÁNYNKÁČ!T519</f>
        <v>0</v>
      </c>
      <c r="T52" s="86">
        <f>PLÁNYNKÁČ!U519</f>
        <v>0</v>
      </c>
      <c r="U52" s="143">
        <f t="shared" si="7"/>
        <v>0</v>
      </c>
      <c r="V52" s="86">
        <f>PLÁNYNKÁČ!V519</f>
        <v>0</v>
      </c>
      <c r="W52" s="86">
        <f>PLÁNYNKÁČ!W519</f>
        <v>0</v>
      </c>
      <c r="X52" s="82">
        <f t="shared" si="8"/>
        <v>0</v>
      </c>
      <c r="Y52" s="145">
        <f t="shared" si="15"/>
        <v>0</v>
      </c>
      <c r="Z52" s="145">
        <f t="shared" si="16"/>
        <v>0</v>
      </c>
      <c r="AA52" s="145">
        <f t="shared" si="9"/>
        <v>0</v>
      </c>
      <c r="AB52" s="86">
        <f>PLÁNYNKÁČ!X519</f>
        <v>0</v>
      </c>
      <c r="AC52" s="86">
        <f>PLÁNYNKÁČ!Y519</f>
        <v>0</v>
      </c>
      <c r="AD52" s="86">
        <f>PLÁNYNKÁČ!Z519</f>
        <v>0</v>
      </c>
      <c r="AE52" s="86">
        <f>PLÁNYNKÁČ!AA519</f>
        <v>0</v>
      </c>
      <c r="AF52" s="86">
        <f>PLÁNYNKÁČ!AB519</f>
        <v>0</v>
      </c>
      <c r="AG52" s="86">
        <f>PLÁNYNKÁČ!AC519</f>
        <v>0</v>
      </c>
      <c r="AH52" s="85">
        <f t="shared" si="10"/>
        <v>0</v>
      </c>
      <c r="AI52" s="85">
        <f t="shared" si="11"/>
        <v>0</v>
      </c>
      <c r="AJ52" s="149">
        <f t="shared" si="12"/>
        <v>0</v>
      </c>
      <c r="AK52" s="86">
        <f>PLÁNYNKÁČ!AD519</f>
        <v>0</v>
      </c>
      <c r="AL52" s="86">
        <f>PLÁNYNKÁČ!AE519</f>
        <v>0</v>
      </c>
      <c r="AM52" s="147">
        <f t="shared" si="13"/>
        <v>0</v>
      </c>
      <c r="AN52" s="86">
        <f>PLÁNYNKÁČ!AF519</f>
        <v>0</v>
      </c>
      <c r="AO52" s="86">
        <f>PLÁNYNKÁČ!AG519</f>
        <v>0</v>
      </c>
      <c r="AP52" s="86">
        <f>PLÁNYNKÁČ!AH519</f>
        <v>0</v>
      </c>
      <c r="AQ52" s="147">
        <f t="shared" si="14"/>
        <v>0</v>
      </c>
      <c r="AR52" s="86">
        <f>PLÁNYNKÁČ!AI519</f>
        <v>0</v>
      </c>
      <c r="AS52" s="86">
        <f>PLÁNYNKÁČ!AJ519</f>
        <v>0</v>
      </c>
      <c r="AT52" s="86">
        <f>PLÁNYNKÁČ!AK519</f>
        <v>0</v>
      </c>
      <c r="AU52" s="86">
        <f>PLÁNYNKÁČ!AL519</f>
        <v>0</v>
      </c>
      <c r="AV52" s="86">
        <f>PLÁNYNKÁČ!AM519</f>
        <v>0</v>
      </c>
      <c r="AW52" s="86">
        <f>PLÁNYNKÁČ!AN519</f>
        <v>0</v>
      </c>
    </row>
    <row r="53" spans="1:49" x14ac:dyDescent="0.2">
      <c r="A53" s="458"/>
      <c r="B53" s="116">
        <v>4</v>
      </c>
      <c r="C53" s="86">
        <f>PLÁNYNKÁČ!I529</f>
        <v>0</v>
      </c>
      <c r="D53" s="70">
        <f t="shared" si="2"/>
        <v>0</v>
      </c>
      <c r="E53" s="86">
        <f>PLÁNYNKÁČ!J529</f>
        <v>0</v>
      </c>
      <c r="F53" s="151">
        <f t="shared" si="3"/>
        <v>0</v>
      </c>
      <c r="G53" s="140">
        <f>PLÁNYNKÁČ!K529</f>
        <v>0</v>
      </c>
      <c r="H53" s="86">
        <f>PLÁNYNKÁČ!L529</f>
        <v>0</v>
      </c>
      <c r="I53" s="86">
        <f>PLÁNYNKÁČ!M529</f>
        <v>0</v>
      </c>
      <c r="J53" s="86">
        <f>PLÁNYNKÁČ!N529</f>
        <v>0</v>
      </c>
      <c r="K53" s="139">
        <f t="shared" si="4"/>
        <v>0</v>
      </c>
      <c r="L53" s="86">
        <f>PLÁNYNKÁČ!O529</f>
        <v>0</v>
      </c>
      <c r="M53" s="86">
        <f>PLÁNYNKÁČ!P529</f>
        <v>0</v>
      </c>
      <c r="N53" s="76">
        <f t="shared" si="5"/>
        <v>0</v>
      </c>
      <c r="O53" s="147">
        <f t="shared" si="6"/>
        <v>0</v>
      </c>
      <c r="P53" s="86">
        <f>PLÁNYNKÁČ!Q529</f>
        <v>0</v>
      </c>
      <c r="Q53" s="141">
        <f>PLÁNYNKÁČ!R529</f>
        <v>0</v>
      </c>
      <c r="R53" s="86">
        <f>PLÁNYNKÁČ!S529</f>
        <v>0</v>
      </c>
      <c r="S53" s="86">
        <f>PLÁNYNKÁČ!T529</f>
        <v>0</v>
      </c>
      <c r="T53" s="86">
        <f>PLÁNYNKÁČ!U529</f>
        <v>0</v>
      </c>
      <c r="U53" s="143">
        <f t="shared" si="7"/>
        <v>0</v>
      </c>
      <c r="V53" s="86">
        <f>PLÁNYNKÁČ!V529</f>
        <v>0</v>
      </c>
      <c r="W53" s="86">
        <f>PLÁNYNKÁČ!W529</f>
        <v>0</v>
      </c>
      <c r="X53" s="82">
        <f t="shared" si="8"/>
        <v>0</v>
      </c>
      <c r="Y53" s="145">
        <f t="shared" si="15"/>
        <v>0</v>
      </c>
      <c r="Z53" s="145">
        <f t="shared" si="16"/>
        <v>0</v>
      </c>
      <c r="AA53" s="145">
        <f t="shared" si="9"/>
        <v>0</v>
      </c>
      <c r="AB53" s="86">
        <f>PLÁNYNKÁČ!X529</f>
        <v>0</v>
      </c>
      <c r="AC53" s="86">
        <f>PLÁNYNKÁČ!Y529</f>
        <v>0</v>
      </c>
      <c r="AD53" s="86">
        <f>PLÁNYNKÁČ!Z529</f>
        <v>0</v>
      </c>
      <c r="AE53" s="86">
        <f>PLÁNYNKÁČ!AA529</f>
        <v>0</v>
      </c>
      <c r="AF53" s="86">
        <f>PLÁNYNKÁČ!AB529</f>
        <v>0</v>
      </c>
      <c r="AG53" s="86">
        <f>PLÁNYNKÁČ!AC529</f>
        <v>0</v>
      </c>
      <c r="AH53" s="85">
        <f t="shared" si="10"/>
        <v>0</v>
      </c>
      <c r="AI53" s="85">
        <f t="shared" si="11"/>
        <v>0</v>
      </c>
      <c r="AJ53" s="149">
        <f t="shared" si="12"/>
        <v>0</v>
      </c>
      <c r="AK53" s="86">
        <f>PLÁNYNKÁČ!AD529</f>
        <v>0</v>
      </c>
      <c r="AL53" s="86">
        <f>PLÁNYNKÁČ!AE529</f>
        <v>0</v>
      </c>
      <c r="AM53" s="147">
        <f t="shared" si="13"/>
        <v>0</v>
      </c>
      <c r="AN53" s="86">
        <f>PLÁNYNKÁČ!AF529</f>
        <v>0</v>
      </c>
      <c r="AO53" s="86">
        <f>PLÁNYNKÁČ!AG529</f>
        <v>0</v>
      </c>
      <c r="AP53" s="86">
        <f>PLÁNYNKÁČ!AH529</f>
        <v>0</v>
      </c>
      <c r="AQ53" s="147">
        <f t="shared" si="14"/>
        <v>0</v>
      </c>
      <c r="AR53" s="86">
        <f>PLÁNYNKÁČ!AI529</f>
        <v>0</v>
      </c>
      <c r="AS53" s="86">
        <f>PLÁNYNKÁČ!AJ529</f>
        <v>0</v>
      </c>
      <c r="AT53" s="86">
        <f>PLÁNYNKÁČ!AK529</f>
        <v>0</v>
      </c>
      <c r="AU53" s="86">
        <f>PLÁNYNKÁČ!AL529</f>
        <v>0</v>
      </c>
      <c r="AV53" s="86">
        <f>PLÁNYNKÁČ!AM529</f>
        <v>0</v>
      </c>
      <c r="AW53" s="86">
        <f>PLÁNYNKÁČ!AN529</f>
        <v>0</v>
      </c>
    </row>
  </sheetData>
  <mergeCells count="13">
    <mergeCell ref="A2:A5"/>
    <mergeCell ref="A26:A29"/>
    <mergeCell ref="A22:A25"/>
    <mergeCell ref="A18:A21"/>
    <mergeCell ref="A14:A17"/>
    <mergeCell ref="A10:A13"/>
    <mergeCell ref="A6:A9"/>
    <mergeCell ref="A30:A33"/>
    <mergeCell ref="A50:A53"/>
    <mergeCell ref="A46:A49"/>
    <mergeCell ref="A42:A45"/>
    <mergeCell ref="A38:A41"/>
    <mergeCell ref="A34:A37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4"/>
  <sheetViews>
    <sheetView showGridLines="0" showRowColHeaders="0" workbookViewId="0">
      <selection activeCell="T39" sqref="T39"/>
    </sheetView>
  </sheetViews>
  <sheetFormatPr defaultRowHeight="12.75" x14ac:dyDescent="0.2"/>
  <cols>
    <col min="1" max="1" width="1.42578125" customWidth="1"/>
    <col min="2" max="31" width="4.42578125" customWidth="1"/>
    <col min="32" max="35" width="6.42578125" customWidth="1"/>
  </cols>
  <sheetData>
    <row r="1" spans="2:39" ht="7.5" customHeight="1" x14ac:dyDescent="0.2"/>
    <row r="2" spans="2:39" x14ac:dyDescent="0.2">
      <c r="B2" s="459" t="s">
        <v>202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</row>
    <row r="3" spans="2:39" x14ac:dyDescent="0.2"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</row>
    <row r="4" spans="2:39" ht="12.75" customHeight="1" x14ac:dyDescent="0.2">
      <c r="B4" s="403" t="s">
        <v>103</v>
      </c>
      <c r="C4" s="404"/>
      <c r="D4" s="404"/>
      <c r="E4" s="404"/>
      <c r="F4" s="404"/>
      <c r="G4" s="405"/>
      <c r="H4" s="409" t="s">
        <v>162</v>
      </c>
      <c r="I4" s="411" t="s">
        <v>104</v>
      </c>
      <c r="J4" s="412"/>
      <c r="K4" s="412"/>
      <c r="L4" s="412"/>
      <c r="M4" s="412"/>
      <c r="N4" s="413"/>
      <c r="O4" s="417" t="s">
        <v>60</v>
      </c>
      <c r="P4" s="418"/>
      <c r="Q4" s="418"/>
      <c r="R4" s="418"/>
      <c r="S4" s="418"/>
      <c r="T4" s="419"/>
      <c r="U4" s="395" t="s">
        <v>33</v>
      </c>
      <c r="V4" s="396"/>
      <c r="W4" s="396"/>
      <c r="X4" s="396"/>
      <c r="Y4" s="397"/>
      <c r="Z4" s="391" t="s">
        <v>101</v>
      </c>
      <c r="AA4" s="393" t="s">
        <v>34</v>
      </c>
      <c r="AB4" s="395" t="s">
        <v>30</v>
      </c>
      <c r="AC4" s="396"/>
      <c r="AD4" s="396"/>
      <c r="AE4" s="397"/>
      <c r="AF4" s="461" t="s">
        <v>204</v>
      </c>
      <c r="AG4" s="462"/>
      <c r="AH4" s="462"/>
      <c r="AI4" s="462"/>
    </row>
    <row r="5" spans="2:39" ht="12.75" customHeight="1" x14ac:dyDescent="0.2">
      <c r="B5" s="406"/>
      <c r="C5" s="407"/>
      <c r="D5" s="407"/>
      <c r="E5" s="407"/>
      <c r="F5" s="407"/>
      <c r="G5" s="408"/>
      <c r="H5" s="410"/>
      <c r="I5" s="414"/>
      <c r="J5" s="415"/>
      <c r="K5" s="415"/>
      <c r="L5" s="415"/>
      <c r="M5" s="415"/>
      <c r="N5" s="416"/>
      <c r="O5" s="420"/>
      <c r="P5" s="421"/>
      <c r="Q5" s="421"/>
      <c r="R5" s="421"/>
      <c r="S5" s="421"/>
      <c r="T5" s="422"/>
      <c r="U5" s="398"/>
      <c r="V5" s="399"/>
      <c r="W5" s="399"/>
      <c r="X5" s="399"/>
      <c r="Y5" s="400"/>
      <c r="Z5" s="392"/>
      <c r="AA5" s="394"/>
      <c r="AB5" s="398"/>
      <c r="AC5" s="399"/>
      <c r="AD5" s="399"/>
      <c r="AE5" s="400"/>
      <c r="AF5" s="463"/>
      <c r="AG5" s="464"/>
      <c r="AH5" s="464"/>
      <c r="AI5" s="464"/>
    </row>
    <row r="6" spans="2:39" ht="19.5" x14ac:dyDescent="0.2">
      <c r="B6" s="32" t="s">
        <v>17</v>
      </c>
      <c r="C6" s="34" t="s">
        <v>18</v>
      </c>
      <c r="D6" s="15" t="s">
        <v>19</v>
      </c>
      <c r="E6" s="35" t="s">
        <v>20</v>
      </c>
      <c r="F6" s="33" t="s">
        <v>21</v>
      </c>
      <c r="G6" s="16" t="s">
        <v>22</v>
      </c>
      <c r="H6" s="129" t="s">
        <v>176</v>
      </c>
      <c r="I6" s="36" t="s">
        <v>17</v>
      </c>
      <c r="J6" s="38" t="s">
        <v>18</v>
      </c>
      <c r="K6" s="17" t="s">
        <v>19</v>
      </c>
      <c r="L6" s="39" t="s">
        <v>20</v>
      </c>
      <c r="M6" s="37" t="s">
        <v>21</v>
      </c>
      <c r="N6" s="18" t="s">
        <v>22</v>
      </c>
      <c r="O6" s="19" t="s">
        <v>56</v>
      </c>
      <c r="P6" s="20" t="s">
        <v>57</v>
      </c>
      <c r="Q6" s="19" t="s">
        <v>58</v>
      </c>
      <c r="R6" s="20" t="s">
        <v>59</v>
      </c>
      <c r="S6" s="19" t="s">
        <v>24</v>
      </c>
      <c r="T6" s="28" t="s">
        <v>25</v>
      </c>
      <c r="U6" s="29" t="s">
        <v>27</v>
      </c>
      <c r="V6" s="29" t="s">
        <v>28</v>
      </c>
      <c r="W6" s="29" t="s">
        <v>54</v>
      </c>
      <c r="X6" s="29" t="s">
        <v>26</v>
      </c>
      <c r="Y6" s="29" t="s">
        <v>14</v>
      </c>
      <c r="Z6" s="88" t="s">
        <v>102</v>
      </c>
      <c r="AA6" s="29" t="s">
        <v>29</v>
      </c>
      <c r="AB6" s="29" t="s">
        <v>13</v>
      </c>
      <c r="AC6" s="29" t="s">
        <v>15</v>
      </c>
      <c r="AD6" s="29" t="s">
        <v>31</v>
      </c>
      <c r="AE6" s="29" t="s">
        <v>32</v>
      </c>
      <c r="AF6" s="219">
        <v>1</v>
      </c>
      <c r="AG6" s="219">
        <v>3</v>
      </c>
      <c r="AH6" s="219">
        <v>5</v>
      </c>
      <c r="AI6" s="219">
        <v>7</v>
      </c>
    </row>
    <row r="7" spans="2:39" x14ac:dyDescent="0.2">
      <c r="B7" s="241">
        <v>0.5</v>
      </c>
      <c r="C7" s="242">
        <v>1</v>
      </c>
      <c r="D7" s="243">
        <v>1.5</v>
      </c>
      <c r="E7" s="244">
        <v>2</v>
      </c>
      <c r="F7" s="245">
        <v>2.5</v>
      </c>
      <c r="G7" s="246">
        <v>6</v>
      </c>
      <c r="H7" s="332">
        <v>1.05</v>
      </c>
      <c r="I7" s="247">
        <v>0.5</v>
      </c>
      <c r="J7" s="248">
        <v>1</v>
      </c>
      <c r="K7" s="249">
        <v>1.5</v>
      </c>
      <c r="L7" s="250">
        <v>2</v>
      </c>
      <c r="M7" s="251">
        <v>2.5</v>
      </c>
      <c r="N7" s="252">
        <v>6</v>
      </c>
      <c r="O7" s="253">
        <v>0.8</v>
      </c>
      <c r="P7" s="254">
        <v>2</v>
      </c>
      <c r="Q7" s="253">
        <v>0.6</v>
      </c>
      <c r="R7" s="254">
        <v>1.7</v>
      </c>
      <c r="S7" s="253">
        <v>1.5</v>
      </c>
      <c r="T7" s="253">
        <v>0.7</v>
      </c>
      <c r="U7" s="255">
        <v>2</v>
      </c>
      <c r="V7" s="255">
        <v>1.5</v>
      </c>
      <c r="W7" s="153" t="s">
        <v>181</v>
      </c>
      <c r="X7" s="255">
        <v>1</v>
      </c>
      <c r="Y7" s="255">
        <v>0.25</v>
      </c>
      <c r="Z7" s="165" t="s">
        <v>181</v>
      </c>
      <c r="AA7" s="255">
        <v>-0.5</v>
      </c>
      <c r="AB7" s="214" t="s">
        <v>181</v>
      </c>
      <c r="AC7" s="214" t="s">
        <v>181</v>
      </c>
      <c r="AD7" s="256">
        <v>0</v>
      </c>
      <c r="AE7" s="327" t="s">
        <v>181</v>
      </c>
      <c r="AF7" s="333">
        <f>(MAKROPLAN!M8)/7*$AE$13*AF9</f>
        <v>2.5714285714285716</v>
      </c>
      <c r="AG7" s="333">
        <f>(MAKROPLAN!M8)/7*3*$AE$13*AG9</f>
        <v>6.7499999999999991</v>
      </c>
      <c r="AH7" s="333">
        <f>(MAKROPLAN!M8)/7*5*$AE$13*AH9</f>
        <v>9.6428571428571406</v>
      </c>
      <c r="AI7" s="333">
        <f>(MAKROPLAN!M8)*$AE$13*AI9</f>
        <v>11.25</v>
      </c>
      <c r="AJ7" s="259" t="s">
        <v>209</v>
      </c>
    </row>
    <row r="8" spans="2:39" x14ac:dyDescent="0.2"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333">
        <f>(MAKROPLAN!$M$8)/7*$AE$14*$AF$9</f>
        <v>3.6</v>
      </c>
      <c r="AG8" s="333">
        <f>(MAKROPLAN!$M$8)/7*3*$AE$14*AG$9</f>
        <v>9.4500000000000011</v>
      </c>
      <c r="AH8" s="333">
        <f>(MAKROPLAN!$M$8)/7*5*$AE$14*AH$9</f>
        <v>13.5</v>
      </c>
      <c r="AI8" s="333">
        <f>(MAKROPLAN!$M$8)*$AE$14*AI$9</f>
        <v>15.75</v>
      </c>
      <c r="AJ8" s="259" t="s">
        <v>203</v>
      </c>
    </row>
    <row r="9" spans="2:39" x14ac:dyDescent="0.2">
      <c r="AE9" s="278"/>
      <c r="AF9" s="325">
        <v>1.6</v>
      </c>
      <c r="AG9" s="325">
        <v>1.4</v>
      </c>
      <c r="AH9" s="325">
        <v>1.2</v>
      </c>
      <c r="AI9" s="325">
        <v>1</v>
      </c>
      <c r="AJ9" s="259" t="s">
        <v>213</v>
      </c>
      <c r="AL9" s="258"/>
      <c r="AM9" s="258"/>
    </row>
    <row r="10" spans="2:39" x14ac:dyDescent="0.2">
      <c r="AF10" s="279">
        <f>AF7</f>
        <v>2.5714285714285716</v>
      </c>
      <c r="AG10" s="262">
        <f>AG7/AG6</f>
        <v>2.2499999999999996</v>
      </c>
      <c r="AH10" s="262">
        <f>AH7/AH6</f>
        <v>1.9285714285714282</v>
      </c>
      <c r="AI10" s="262">
        <f>AI7/AI6</f>
        <v>1.6071428571428572</v>
      </c>
      <c r="AJ10" s="258" t="s">
        <v>210</v>
      </c>
      <c r="AK10" s="258"/>
      <c r="AL10" s="258"/>
      <c r="AM10" s="258"/>
    </row>
    <row r="11" spans="2:39" x14ac:dyDescent="0.2">
      <c r="AF11" s="279">
        <f>AF8</f>
        <v>3.6</v>
      </c>
      <c r="AG11" s="262">
        <f>AG8/AG6</f>
        <v>3.1500000000000004</v>
      </c>
      <c r="AH11" s="262">
        <f>AH8/AH6</f>
        <v>2.7</v>
      </c>
      <c r="AI11" s="262">
        <f>AI8/AI6</f>
        <v>2.25</v>
      </c>
      <c r="AJ11" s="258" t="s">
        <v>211</v>
      </c>
      <c r="AK11" s="258"/>
    </row>
    <row r="12" spans="2:39" x14ac:dyDescent="0.2">
      <c r="AF12" s="259"/>
      <c r="AG12" s="259"/>
      <c r="AH12" s="259"/>
      <c r="AI12" s="259"/>
    </row>
    <row r="13" spans="2:39" x14ac:dyDescent="0.2">
      <c r="AE13" s="326">
        <v>1.5</v>
      </c>
      <c r="AF13" t="s">
        <v>212</v>
      </c>
    </row>
    <row r="14" spans="2:39" x14ac:dyDescent="0.2">
      <c r="AE14" s="328">
        <v>2.1</v>
      </c>
      <c r="AF14" s="9" t="s">
        <v>205</v>
      </c>
    </row>
  </sheetData>
  <sheetProtection sheet="1" objects="1" scenarios="1"/>
  <mergeCells count="10">
    <mergeCell ref="B2:AI3"/>
    <mergeCell ref="AF4:AI5"/>
    <mergeCell ref="B4:G5"/>
    <mergeCell ref="H4:H5"/>
    <mergeCell ref="I4:N5"/>
    <mergeCell ref="O4:T5"/>
    <mergeCell ref="U4:Y5"/>
    <mergeCell ref="Z4:Z5"/>
    <mergeCell ref="AA4:AA5"/>
    <mergeCell ref="AB4:AE5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PLÁNYNKÁČ</vt:lpstr>
      <vt:lpstr>GRAFY</vt:lpstr>
      <vt:lpstr>ZAVODY</vt:lpstr>
      <vt:lpstr>SOUČTY</vt:lpstr>
      <vt:lpstr>TR.ZÓNY</vt:lpstr>
      <vt:lpstr>MAKROPLAN</vt:lpstr>
      <vt:lpstr>TYDNY</vt:lpstr>
      <vt:lpstr>VÁHY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2001-08-18T14:42:14Z</dcterms:created>
  <dcterms:modified xsi:type="dcterms:W3CDTF">2016-11-01T10:40:48Z</dcterms:modified>
</cp:coreProperties>
</file>